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108" yWindow="-108" windowWidth="23256" windowHeight="14160" tabRatio="882"/>
  </bookViews>
  <sheets>
    <sheet name="運営費補助金の積算【公募】" sheetId="7" r:id="rId1"/>
    <sheet name="（参考）児童数ごとの基本額【公募】" sheetId="8" r:id="rId2"/>
  </sheets>
  <definedNames>
    <definedName name="data">#REF!</definedName>
    <definedName name="日割">#REF!</definedName>
    <definedName name="_xlnm.Print_Area" localSheetId="0">'運営費補助金の積算【公募】'!$B$1:$X$40</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<sst xmlns="http://schemas.openxmlformats.org/spreadsheetml/2006/main" xmlns:r="http://schemas.openxmlformats.org/officeDocument/2006/relationships" count="70" uniqueCount="70">
  <si>
    <t>(年間開所日数－250日)×23,000円</t>
  </si>
  <si>
    <t>基本額（常勤２名）</t>
    <rPh sb="0" eb="2">
      <t>キホン</t>
    </rPh>
    <rPh sb="2" eb="3">
      <t>ガク</t>
    </rPh>
    <rPh sb="4" eb="6">
      <t>ジョウキン</t>
    </rPh>
    <rPh sb="7" eb="8">
      <t>メイ</t>
    </rPh>
    <phoneticPr fontId="20"/>
  </si>
  <si>
    <t>加算</t>
    <rPh sb="0" eb="2">
      <t>カサン</t>
    </rPh>
    <phoneticPr fontId="6"/>
  </si>
  <si>
    <t xml:space="preserve">［参考］よくある質問
</t>
  </si>
  <si>
    <t>障害児を受け入れるために必要な専門的知識等を有する放課後児童支援員等を配置したが、年間を通して障害児の利用がなかった場合、補助対象となるか。</t>
  </si>
  <si>
    <t>　</t>
  </si>
  <si>
    <t>「18時半を超える時間」の年間平均時間数</t>
  </si>
  <si>
    <t>（エ）長時間開所加算（長期休暇等分）</t>
  </si>
  <si>
    <t>18：30まで通常開所している必要があり、それ以降の時間であれば、延長時間を含めて良いとされているため、上記の場合は、対象とならない。</t>
    <rPh sb="52" eb="54">
      <t>ジョウキ</t>
    </rPh>
    <rPh sb="59" eb="61">
      <t>タイショウ</t>
    </rPh>
    <phoneticPr fontId="6"/>
  </si>
  <si>
    <t>特定</t>
    <rPh sb="0" eb="2">
      <t>トクテイ</t>
    </rPh>
    <phoneticPr fontId="6"/>
  </si>
  <si>
    <t>児童数</t>
    <rPh sb="0" eb="2">
      <t>ジドウ</t>
    </rPh>
    <rPh sb="2" eb="3">
      <t>スウ</t>
    </rPh>
    <phoneticPr fontId="20"/>
  </si>
  <si>
    <t>障がい児1～2人の受入れに係る人件費</t>
    <rPh sb="13" eb="15">
      <t>カカ</t>
    </rPh>
    <rPh sb="15" eb="18">
      <t>ジンケンヒ</t>
    </rPh>
    <phoneticPr fontId="6"/>
  </si>
  <si>
    <t xml:space="preserve">常勤の支援員の２名配置とは？
</t>
  </si>
  <si>
    <t>基本額</t>
    <rPh sb="0" eb="2">
      <t>キホン</t>
    </rPh>
    <rPh sb="2" eb="3">
      <t>ガク</t>
    </rPh>
    <phoneticPr fontId="20"/>
  </si>
  <si>
    <t>事業の実施に必要な経費
（おやつ代などの飲食物費を除く
）</t>
    <rPh sb="16" eb="17">
      <t>ダ</t>
    </rPh>
    <phoneticPr fontId="6"/>
  </si>
  <si>
    <t>障がい児1～2人の受入れ
⇒該当の有無</t>
    <rPh sb="14" eb="16">
      <t>ガイトウ</t>
    </rPh>
    <rPh sb="17" eb="19">
      <t>ウム</t>
    </rPh>
    <phoneticPr fontId="6"/>
  </si>
  <si>
    <t xml:space="preserve">「1日8時間を超える時間」の年間平均時間×223,000円
</t>
  </si>
  <si>
    <t>障がい児３人以上
⇒該当の有無</t>
    <rPh sb="0" eb="1">
      <t>ショウ</t>
    </rPh>
    <rPh sb="3" eb="4">
      <t>ジ</t>
    </rPh>
    <rPh sb="5" eb="8">
      <t>ニンイジョウ</t>
    </rPh>
    <rPh sb="10" eb="12">
      <t>ガイトウ</t>
    </rPh>
    <rPh sb="13" eb="15">
      <t>ウム</t>
    </rPh>
    <phoneticPr fontId="6"/>
  </si>
  <si>
    <t>一般</t>
    <rPh sb="0" eb="2">
      <t>イッパン</t>
    </rPh>
    <phoneticPr fontId="6"/>
  </si>
  <si>
    <t>「1日8時間を超える時間」の年間平均時間×362,000円</t>
  </si>
  <si>
    <t>(年間開所日数－250日)×31,000円</t>
  </si>
  <si>
    <t>放課後児童クラブ送迎支援事業は、学校敷地外で放課後児童クラブを実施している場合に、児童の安全・安心を確保することを目的としており、放課後児童クラブから児童の自宅以外への送迎についても、補助の対象として差し支えない。なお、自宅以外の部活動や習い事、塾等から自宅への送迎は対象外となる。</t>
  </si>
  <si>
    <t>「18時半を超える時間」の年間平均時間数×804,000円
※Q３参照</t>
    <rPh sb="33" eb="35">
      <t>サンショウ</t>
    </rPh>
    <phoneticPr fontId="6"/>
  </si>
  <si>
    <t>【A】常勤の支援員を2名以上配置した場合</t>
  </si>
  <si>
    <t>合計</t>
    <rPh sb="0" eb="2">
      <t>ゴウケイ</t>
    </rPh>
    <phoneticPr fontId="6"/>
  </si>
  <si>
    <t>タクシーによる送迎については、年間を通じて、タクシー事業者と契約を結び、定期的に送迎を行う場合などが対象となる。また、タクシー等の地域の公共交通事業者への委託により実施する場合も本事業の対象となる。</t>
  </si>
  <si>
    <t>児童数10～19人以下のクラブにおける2人目以降の職員に係る人件費</t>
  </si>
  <si>
    <t>①見込み</t>
    <rPh sb="1" eb="3">
      <t>ミコミ</t>
    </rPh>
    <phoneticPr fontId="6"/>
  </si>
  <si>
    <t>【A】常勤の支援員を2名以上配置した場合と同額</t>
    <rPh sb="21" eb="23">
      <t>ドウガク</t>
    </rPh>
    <phoneticPr fontId="6"/>
  </si>
  <si>
    <t>（ク）小規模放課後児童クラブ支援事業</t>
  </si>
  <si>
    <t>バス等送迎業務委託費、補助事業者が所有する車輌に係る燃料費</t>
  </si>
  <si>
    <t>運営費補助金積算シート</t>
    <rPh sb="0" eb="2">
      <t>ウンエイ</t>
    </rPh>
    <rPh sb="3" eb="6">
      <t>ホジョキン</t>
    </rPh>
    <rPh sb="6" eb="8">
      <t>セキサン</t>
    </rPh>
    <phoneticPr fontId="20"/>
  </si>
  <si>
    <t>（オ）障がい児受入推進事業</t>
  </si>
  <si>
    <t>年間開所日数</t>
    <rPh sb="0" eb="6">
      <t>ネンカンカイ</t>
    </rPh>
    <phoneticPr fontId="6"/>
  </si>
  <si>
    <t xml:space="preserve">児童数10～19人以下
⇒該当の有無
</t>
    <rPh sb="13" eb="15">
      <t>ガイトウ</t>
    </rPh>
    <rPh sb="16" eb="18">
      <t>ウム</t>
    </rPh>
    <phoneticPr fontId="6"/>
  </si>
  <si>
    <t>タクシーの活用は送迎支援事業の対象となるか。</t>
    <rPh sb="8" eb="12">
      <t>ソウゲ</t>
    </rPh>
    <phoneticPr fontId="6"/>
  </si>
  <si>
    <t>②補助基準額</t>
    <rPh sb="1" eb="6">
      <t>ホジョキ</t>
    </rPh>
    <phoneticPr fontId="6"/>
  </si>
  <si>
    <t>〇</t>
  </si>
  <si>
    <t>「1日8時間を超える時間」の年間平均時間</t>
  </si>
  <si>
    <t>補助金額</t>
    <rPh sb="0" eb="4">
      <t>ホジョ</t>
    </rPh>
    <phoneticPr fontId="6"/>
  </si>
  <si>
    <t>障がい児3人以上の受入れに係る人件費</t>
    <rPh sb="13" eb="14">
      <t>カカ</t>
    </rPh>
    <rPh sb="15" eb="18">
      <t>ジンケンヒ</t>
    </rPh>
    <phoneticPr fontId="6"/>
  </si>
  <si>
    <t>（キ）障がい児受入強化推進事業</t>
  </si>
  <si>
    <t>対象経費</t>
    <rPh sb="0" eb="2">
      <t>タイショウ</t>
    </rPh>
    <rPh sb="2" eb="4">
      <t>ケイヒ</t>
    </rPh>
    <phoneticPr fontId="6"/>
  </si>
  <si>
    <t xml:space="preserve">障害児の受入れに必要となる専門的知識等を有する放課後児童支援員等を配置していれば、結果として障害児の利用がなかった場合でも補助対象となる。（ただし、⑥障がい児受入強化推進事業については、障がい児３人以上の利用がないと対象外となる。）
</t>
    <rPh sb="93" eb="94">
      <t>ショウ</t>
    </rPh>
    <rPh sb="96" eb="97">
      <t>ジ</t>
    </rPh>
    <rPh sb="98" eb="99">
      <t>ニン</t>
    </rPh>
    <rPh sb="99" eb="101">
      <t>イジョウ</t>
    </rPh>
    <rPh sb="102" eb="104">
      <t>リヨウ</t>
    </rPh>
    <rPh sb="108" eb="111">
      <t>タイショウガイ</t>
    </rPh>
    <phoneticPr fontId="6"/>
  </si>
  <si>
    <t>区分</t>
    <rPh sb="0" eb="2">
      <t>クブン</t>
    </rPh>
    <phoneticPr fontId="6"/>
  </si>
  <si>
    <t>【B】支援員、補助員を配置した場合</t>
  </si>
  <si>
    <t>Q</t>
  </si>
  <si>
    <t>A</t>
  </si>
  <si>
    <t xml:space="preserve">平日分の長時間開所加算の「18時半を超える時間」とは、通常開所が１８時までで、延長を１９時までしている場合、１時間ということで良いか？
</t>
    <rPh sb="27" eb="29">
      <t>ツウジョウ</t>
    </rPh>
    <rPh sb="29" eb="31">
      <t>カイショ</t>
    </rPh>
    <rPh sb="34" eb="35">
      <t>ジ</t>
    </rPh>
    <rPh sb="39" eb="41">
      <t>エンチョウ</t>
    </rPh>
    <rPh sb="44" eb="45">
      <t>ジ</t>
    </rPh>
    <rPh sb="51" eb="53">
      <t>バ</t>
    </rPh>
    <rPh sb="55" eb="57">
      <t>ジカン</t>
    </rPh>
    <rPh sb="63" eb="64">
      <t>ヨ</t>
    </rPh>
    <phoneticPr fontId="6"/>
  </si>
  <si>
    <t>（イ）開所日数加算</t>
  </si>
  <si>
    <t>送り先として、放課後児童クラブから自宅以外の部活動や習い事、塾等への送迎は可能か。</t>
  </si>
  <si>
    <t>「18時半を超える時間」の年間平均時間数×495,000円
※Q３参照</t>
  </si>
  <si>
    <t>児童数</t>
    <rPh sb="0" eb="3">
      <t>ジド</t>
    </rPh>
    <phoneticPr fontId="6"/>
  </si>
  <si>
    <t>送迎の実施
⇒該当の有無</t>
    <rPh sb="0" eb="2">
      <t>ソウゲイ</t>
    </rPh>
    <rPh sb="3" eb="5">
      <t>ジ</t>
    </rPh>
    <rPh sb="7" eb="9">
      <t>ガイトウ</t>
    </rPh>
    <rPh sb="10" eb="12">
      <t>ウム</t>
    </rPh>
    <phoneticPr fontId="6"/>
  </si>
  <si>
    <t>（カ）送迎支援事業</t>
  </si>
  <si>
    <t>大区分</t>
    <rPh sb="0" eb="1">
      <t>ダイ</t>
    </rPh>
    <rPh sb="1" eb="3">
      <t>クブン</t>
    </rPh>
    <phoneticPr fontId="6"/>
  </si>
  <si>
    <t>④大区分ごとの
支出額</t>
    <rPh sb="1" eb="2">
      <t>ダイ</t>
    </rPh>
    <rPh sb="2" eb="4">
      <t>クブン</t>
    </rPh>
    <rPh sb="8" eb="11">
      <t>シシュツガク</t>
    </rPh>
    <phoneticPr fontId="6"/>
  </si>
  <si>
    <t>⑤大区分ごとの
補助基準額</t>
    <rPh sb="1" eb="2">
      <t>ダイ</t>
    </rPh>
    <rPh sb="2" eb="4">
      <t>クブン</t>
    </rPh>
    <rPh sb="8" eb="13">
      <t>ホジョキ</t>
    </rPh>
    <phoneticPr fontId="6"/>
  </si>
  <si>
    <t>⑥補助金額</t>
    <rPh sb="1" eb="5">
      <t>ホジョ</t>
    </rPh>
    <phoneticPr fontId="6"/>
  </si>
  <si>
    <t>（ア）基本額</t>
    <rPh sb="3" eb="6">
      <t>キホン</t>
    </rPh>
    <phoneticPr fontId="6"/>
  </si>
  <si>
    <t>（ウ）長時間開所加算(平日分)</t>
  </si>
  <si>
    <r>
      <t xml:space="preserve">③支出額
</t>
    </r>
    <r>
      <rPr>
        <sz val="14"/>
        <color rgb="FFFF0000"/>
        <rFont val="HGｺﾞｼｯｸM"/>
      </rPr>
      <t>※保護者負担金その他の収入額を除く</t>
    </r>
    <rPh sb="1" eb="4">
      <t>シシュツガク</t>
    </rPh>
    <rPh sb="6" eb="9">
      <t>ホゴシャ</t>
    </rPh>
    <rPh sb="9" eb="12">
      <t>フタンキン</t>
    </rPh>
    <rPh sb="14" eb="15">
      <t>タ</t>
    </rPh>
    <rPh sb="16" eb="19">
      <t>シュウ</t>
    </rPh>
    <rPh sb="20" eb="21">
      <t>ノゾ</t>
    </rPh>
    <phoneticPr fontId="6"/>
  </si>
  <si>
    <r>
      <t xml:space="preserve">児童数２０人の場合：7,079,000円
　　　３０人の場合：7,339,000円
      ４０人の場合：7,495,000円
</t>
    </r>
    <r>
      <rPr>
        <sz val="12"/>
        <color theme="1"/>
        <rFont val="HGｺﾞｼｯｸM"/>
      </rPr>
      <t xml:space="preserve">※児童数36～45人が補助金のピークになります。
</t>
    </r>
    <r>
      <rPr>
        <sz val="12"/>
        <color rgb="FFFF0000"/>
        <rFont val="HGｺﾞｼｯｸM"/>
      </rPr>
      <t>※10～19人の場合は、④小規模放課後児童クラブ支援事業を追加可能です。</t>
    </r>
    <rPh sb="0" eb="3">
      <t>ジドウスウ</t>
    </rPh>
    <rPh sb="5" eb="6">
      <t>ニン</t>
    </rPh>
    <rPh sb="7" eb="9">
      <t>バ</t>
    </rPh>
    <rPh sb="19" eb="20">
      <t>エン</t>
    </rPh>
    <rPh sb="26" eb="27">
      <t>ニン</t>
    </rPh>
    <rPh sb="28" eb="30">
      <t>バ</t>
    </rPh>
    <rPh sb="40" eb="41">
      <t>エン</t>
    </rPh>
    <rPh sb="50" eb="51">
      <t>ニン</t>
    </rPh>
    <rPh sb="52" eb="54">
      <t>バ</t>
    </rPh>
    <rPh sb="64" eb="65">
      <t>エン</t>
    </rPh>
    <rPh sb="67" eb="70">
      <t>ジド</t>
    </rPh>
    <rPh sb="77" eb="80">
      <t>ホジョキン</t>
    </rPh>
    <rPh sb="97" eb="98">
      <t>ニン</t>
    </rPh>
    <rPh sb="99" eb="102">
      <t>バア</t>
    </rPh>
    <rPh sb="120" eb="122">
      <t>ツイカ</t>
    </rPh>
    <rPh sb="122" eb="124">
      <t>カノウ</t>
    </rPh>
    <phoneticPr fontId="6"/>
  </si>
  <si>
    <r>
      <t xml:space="preserve">児童数２０人の場合：5,000,000円
　　　３０人の場合：5,260,000円
      ４０人の場合：5,416,000円
</t>
    </r>
    <r>
      <rPr>
        <sz val="12"/>
        <color theme="1"/>
        <rFont val="HGｺﾞｼｯｸM"/>
      </rPr>
      <t xml:space="preserve">※児童数36～45人が補助金のピークになります。
</t>
    </r>
    <r>
      <rPr>
        <sz val="12"/>
        <color rgb="FFFF0000"/>
        <rFont val="HGｺﾞｼｯｸM"/>
      </rPr>
      <t>※10～19人の場合は、④小規模放課後児童クラブ支援事業を追加可能です。</t>
    </r>
    <rPh sb="0" eb="3">
      <t>ジドウスウ</t>
    </rPh>
    <rPh sb="5" eb="6">
      <t>ニン</t>
    </rPh>
    <rPh sb="7" eb="9">
      <t>バ</t>
    </rPh>
    <rPh sb="19" eb="20">
      <t>エン</t>
    </rPh>
    <rPh sb="26" eb="27">
      <t>ニン</t>
    </rPh>
    <rPh sb="28" eb="30">
      <t>バ</t>
    </rPh>
    <rPh sb="40" eb="41">
      <t>エン</t>
    </rPh>
    <rPh sb="50" eb="51">
      <t>ニン</t>
    </rPh>
    <rPh sb="52" eb="54">
      <t>バ</t>
    </rPh>
    <rPh sb="64" eb="65">
      <t>エン</t>
    </rPh>
    <rPh sb="67" eb="70">
      <t>ジド</t>
    </rPh>
    <rPh sb="77" eb="80">
      <t>ホジョキン</t>
    </rPh>
    <phoneticPr fontId="6"/>
  </si>
  <si>
    <r>
      <t>（ⅰ）保護者負担金その他収入額</t>
    </r>
    <r>
      <rPr>
        <sz val="16"/>
        <color theme="1"/>
        <rFont val="HGｺﾞｼｯｸM"/>
      </rPr>
      <t xml:space="preserve">
</t>
    </r>
    <r>
      <rPr>
        <sz val="16"/>
        <color rgb="FFFF0000"/>
        <rFont val="HGｺﾞｼｯｸM"/>
      </rPr>
      <t>（積立金等やおやつ代等の飲食物費を除く）</t>
    </r>
    <rPh sb="3" eb="6">
      <t>ホゴシャ</t>
    </rPh>
    <rPh sb="6" eb="9">
      <t>フタンキン</t>
    </rPh>
    <rPh sb="11" eb="12">
      <t>タ</t>
    </rPh>
    <rPh sb="12" eb="15">
      <t>シュウ</t>
    </rPh>
    <rPh sb="17" eb="20">
      <t>ツミタ</t>
    </rPh>
    <rPh sb="20" eb="21">
      <t>トウ</t>
    </rPh>
    <rPh sb="25" eb="26">
      <t>ダ</t>
    </rPh>
    <rPh sb="26" eb="27">
      <t>トウ</t>
    </rPh>
    <rPh sb="28" eb="31">
      <t>インシ</t>
    </rPh>
    <rPh sb="31" eb="32">
      <t>ヒ</t>
    </rPh>
    <rPh sb="33" eb="34">
      <t>ノゾ</t>
    </rPh>
    <phoneticPr fontId="6"/>
  </si>
  <si>
    <r>
      <t>（ⅱ）総支出額</t>
    </r>
    <r>
      <rPr>
        <sz val="16"/>
        <color theme="1"/>
        <rFont val="HGｺﾞｼｯｸM"/>
      </rPr>
      <t xml:space="preserve">
</t>
    </r>
    <r>
      <rPr>
        <sz val="14"/>
        <color rgb="FFFF0000"/>
        <rFont val="HGｺﾞｼｯｸM"/>
      </rPr>
      <t>（積立金等やおやつ代等の飲食物費など対象外経費を除く）</t>
    </r>
    <rPh sb="3" eb="7">
      <t>ソウシシ</t>
    </rPh>
    <rPh sb="9" eb="13">
      <t>ツミタテ</t>
    </rPh>
    <rPh sb="17" eb="18">
      <t>ダ</t>
    </rPh>
    <rPh sb="18" eb="19">
      <t>トウ</t>
    </rPh>
    <rPh sb="26" eb="29">
      <t>タイショウガイ</t>
    </rPh>
    <rPh sb="29" eb="31">
      <t>ケイヒ</t>
    </rPh>
    <rPh sb="32" eb="33">
      <t>ノゾ</t>
    </rPh>
    <phoneticPr fontId="6"/>
  </si>
  <si>
    <t xml:space="preserve">
</t>
  </si>
  <si>
    <r>
      <t>・他にも、医療的ケア児の受入に係る加算、処遇改善に係る加算があります。（詳しくは交付要綱をご確認ください。）
・</t>
    </r>
    <r>
      <rPr>
        <b/>
        <sz val="14"/>
        <color rgb="FFFF0000"/>
        <rFont val="HGｺﾞｼｯｸM"/>
      </rPr>
      <t>令和９年度からは、賃借料補助のメニュー追加を予定しています。</t>
    </r>
  </si>
  <si>
    <t>ここで言う「常勤職員」は『運営規程に定める開所時間のすべてにおいて業務に従事する支援員』を対象としますが、土曜日や日曜日に８時間以上開所しているクラブで週４日以上業務に従事する者については『「平日の平均開所時間数に週の開所日数を乗じた時間」の８割以上業務に従事する支援員』も対象に含めることができます。
(例）平日4時間、土曜日10時間開所している場合
　　4時間(平日の平均開所時間数)×6日(週の開所日数)＝24時間
　　この時間数の8割が19.2時間となるため、1週間に『4日以上 かつ 開所時間中19.2時間以上』勤務する支援員は、常勤職員に該当します。　</t>
  </si>
  <si>
    <t>差引額（ⅱ）-（ⅰ）</t>
    <rPh sb="0" eb="3">
      <t>サシヒ</t>
    </rPh>
    <phoneticPr fontId="6"/>
  </si>
</sst>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176" formatCode="#,###&quot;円&quot;"/>
    <numFmt numFmtId="177" formatCode="#,##0&quot;円&quot;"/>
    <numFmt numFmtId="178" formatCode="#,##0&quot;人&quot;"/>
    <numFmt numFmtId="179" formatCode="#,##0&quot;日&quot;"/>
    <numFmt numFmtId="180" formatCode="0.0&quot;時間&quot;"/>
  </numFmts>
  <fonts count="21">
    <font>
      <sz val="11"/>
      <color theme="1"/>
      <name val="ＭＳ Ｐゴシック"/>
      <family val="3"/>
      <scheme val="minor"/>
    </font>
    <font>
      <sz val="11"/>
      <color theme="1"/>
      <name val="游ゴシック"/>
      <family val="3"/>
    </font>
    <font>
      <sz val="11"/>
      <color theme="1"/>
      <name val="ＭＳ Ｐゴシック"/>
      <family val="3"/>
      <scheme val="minor"/>
    </font>
    <font>
      <sz val="11"/>
      <color auto="1"/>
      <name val="ＭＳ Ｐゴシック"/>
      <family val="3"/>
    </font>
    <font>
      <sz val="11"/>
      <color indexed="8"/>
      <name val="ＭＳ Ｐゴシック"/>
      <family val="3"/>
      <scheme val="minor"/>
    </font>
    <font>
      <sz val="10"/>
      <color auto="1"/>
      <name val="ＭＳ Ｐゴシック"/>
      <family val="3"/>
    </font>
    <font>
      <sz val="6"/>
      <color auto="1"/>
      <name val="游ゴシック"/>
      <family val="3"/>
    </font>
    <font>
      <sz val="11"/>
      <color theme="1"/>
      <name val="HGｺﾞｼｯｸM"/>
      <family val="3"/>
    </font>
    <font>
      <b/>
      <sz val="20"/>
      <color theme="0"/>
      <name val="BIZ UDPゴシック"/>
      <family val="3"/>
    </font>
    <font>
      <sz val="12"/>
      <color theme="1"/>
      <name val="HGｺﾞｼｯｸM"/>
      <family val="3"/>
    </font>
    <font>
      <sz val="14"/>
      <color theme="1"/>
      <name val="HGｺﾞｼｯｸM"/>
      <family val="3"/>
    </font>
    <font>
      <b/>
      <sz val="12"/>
      <color theme="1"/>
      <name val="游ゴシック"/>
      <family val="3"/>
    </font>
    <font>
      <sz val="16"/>
      <color theme="1"/>
      <name val="游ゴシック"/>
      <family val="3"/>
    </font>
    <font>
      <b/>
      <sz val="14"/>
      <color theme="1"/>
      <name val="HGｺﾞｼｯｸM"/>
      <family val="3"/>
    </font>
    <font>
      <b/>
      <sz val="12"/>
      <color theme="1"/>
      <name val="HGｺﾞｼｯｸM"/>
      <family val="3"/>
    </font>
    <font>
      <b/>
      <sz val="16"/>
      <color theme="1"/>
      <name val="游ゴシック"/>
      <family val="3"/>
    </font>
    <font>
      <b/>
      <sz val="18"/>
      <color theme="1"/>
      <name val="HGｺﾞｼｯｸM"/>
      <family val="3"/>
    </font>
    <font>
      <sz val="16"/>
      <color theme="1"/>
      <name val="HGｺﾞｼｯｸM"/>
      <family val="3"/>
    </font>
    <font>
      <b/>
      <sz val="16"/>
      <color theme="1"/>
      <name val="HGｺﾞｼｯｸM"/>
      <family val="3"/>
    </font>
    <font>
      <sz val="12"/>
      <color theme="1"/>
      <name val="游ゴシック"/>
      <family val="3"/>
    </font>
    <font>
      <sz val="6"/>
      <color auto="1"/>
      <name val="ＭＳ Ｐゴシック"/>
      <family val="3"/>
    </font>
  </fonts>
  <fills count="7">
    <fill>
      <patternFill patternType="none"/>
    </fill>
    <fill>
      <patternFill patternType="gray125"/>
    </fill>
    <fill>
      <patternFill patternType="solid">
        <fgColor rgb="FF002060"/>
        <bgColor indexed="64"/>
      </patternFill>
    </fill>
    <fill>
      <patternFill patternType="solid">
        <fgColor theme="0" tint="-5.e-002"/>
        <bgColor indexed="64"/>
      </patternFill>
    </fill>
    <fill>
      <patternFill patternType="solid">
        <fgColor theme="5" tint="0.8"/>
        <bgColor indexed="64"/>
      </patternFill>
    </fill>
    <fill>
      <patternFill patternType="solid">
        <fgColor rgb="FFFFFFBE"/>
        <bgColor indexed="64"/>
      </patternFill>
    </fill>
    <fill>
      <patternFill patternType="solid">
        <fgColor theme="4" tint="0.8"/>
        <bgColor indexed="64"/>
      </patternFill>
    </fill>
  </fills>
  <borders count="47">
    <border>
      <left/>
      <right/>
      <top/>
      <bottom/>
      <diagonal/>
    </border>
    <border diagonalDown="1">
      <left style="medium">
        <color indexed="64"/>
      </left>
      <right style="thin">
        <color indexed="64"/>
      </right>
      <top style="medium">
        <color indexed="64"/>
      </top>
      <bottom style="thin">
        <color indexed="64"/>
      </bottom>
      <diagonal style="medium">
        <color indexed="64"/>
      </diagonal>
    </border>
    <border diagonalDown="1">
      <left style="medium">
        <color indexed="64"/>
      </left>
      <right style="thin">
        <color indexed="64"/>
      </right>
      <top style="thin">
        <color indexed="64"/>
      </top>
      <bottom style="thin">
        <color indexed="64"/>
      </bottom>
      <diagonal style="medium">
        <color indexed="64"/>
      </diagonal>
    </border>
    <border>
      <left style="medium">
        <color indexed="64"/>
      </left>
      <right style="thin">
        <color indexed="64"/>
      </right>
      <top style="thin">
        <color indexed="64"/>
      </top>
      <bottom style="thin">
        <color indexed="64"/>
      </bottom>
      <diagonal/>
    </border>
    <border diagonalDown="1">
      <left style="medium">
        <color indexed="64"/>
      </left>
      <right style="thin">
        <color indexed="64"/>
      </right>
      <top style="thin">
        <color indexed="64"/>
      </top>
      <bottom style="medium">
        <color indexed="64"/>
      </bottom>
      <diagonal style="medium">
        <color indexed="64"/>
      </diagonal>
    </border>
    <border>
      <left/>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medium">
        <color indexed="64"/>
      </bottom>
      <diagonal style="medium">
        <color indexed="64"/>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Down="1">
      <left style="thin">
        <color indexed="64"/>
      </left>
      <right style="medium">
        <color indexed="64"/>
      </right>
      <top style="thin">
        <color indexed="64"/>
      </top>
      <bottom style="medium">
        <color indexed="64"/>
      </bottom>
      <diagonal style="medium">
        <color indexed="64"/>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medium">
        <color indexed="64"/>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diagonal/>
    </border>
    <border>
      <left style="thick">
        <color indexed="64"/>
      </left>
      <right style="thick">
        <color indexed="64"/>
      </right>
      <top style="thick">
        <color indexed="64"/>
      </top>
      <bottom style="thick">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29">
    <xf numFmtId="0" fontId="0" fillId="0" borderId="0">
      <alignment vertical="center"/>
    </xf>
    <xf numFmtId="9" fontId="1" fillId="0" borderId="0" applyFont="0" applyFill="0" applyBorder="0" applyAlignment="0" applyProtection="0">
      <alignment vertical="center"/>
    </xf>
    <xf numFmtId="38" fontId="2"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4" fillId="0" borderId="0" applyFill="0" applyBorder="0" applyAlignment="0" applyProtection="0">
      <alignment vertical="center"/>
    </xf>
    <xf numFmtId="38" fontId="2" fillId="0" borderId="0" applyFont="0" applyFill="0" applyBorder="0" applyAlignment="0" applyProtection="0">
      <alignment vertical="center"/>
    </xf>
    <xf numFmtId="38" fontId="4" fillId="0" borderId="0" applyFill="0" applyBorder="0" applyAlignment="0" applyProtection="0">
      <alignment vertical="center"/>
    </xf>
    <xf numFmtId="38" fontId="2"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3" fillId="0" borderId="0"/>
    <xf numFmtId="0" fontId="2" fillId="0" borderId="0">
      <alignment vertical="center"/>
    </xf>
    <xf numFmtId="0" fontId="3" fillId="0" borderId="0">
      <alignment vertical="center"/>
    </xf>
    <xf numFmtId="0" fontId="4" fillId="0" borderId="0">
      <alignment vertical="center"/>
    </xf>
    <xf numFmtId="0" fontId="2" fillId="0" borderId="0"/>
    <xf numFmtId="0" fontId="5" fillId="0" borderId="0"/>
    <xf numFmtId="0" fontId="3" fillId="0" borderId="0">
      <alignment vertical="center"/>
    </xf>
    <xf numFmtId="0" fontId="2" fillId="0" borderId="0">
      <alignment vertical="center"/>
    </xf>
    <xf numFmtId="0" fontId="3" fillId="0" borderId="0">
      <alignment vertical="center"/>
    </xf>
    <xf numFmtId="0" fontId="4"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38" fontId="2" fillId="0" borderId="0" applyFont="0" applyFill="0" applyBorder="0" applyAlignment="0" applyProtection="0">
      <alignment vertical="center"/>
    </xf>
  </cellStyleXfs>
  <cellXfs count="109">
    <xf numFmtId="0" fontId="0" fillId="0" borderId="0" xfId="0">
      <alignment vertical="center"/>
    </xf>
    <xf numFmtId="0" fontId="7" fillId="0" borderId="0" xfId="25" applyFont="1">
      <alignment vertical="center"/>
    </xf>
    <xf numFmtId="0" fontId="7" fillId="0" borderId="0" xfId="27" applyFont="1" applyAlignment="1">
      <alignment vertical="center" wrapText="1"/>
    </xf>
    <xf numFmtId="38" fontId="8" fillId="2" borderId="0" xfId="28" applyFont="1" applyFill="1" applyBorder="1" applyAlignment="1">
      <alignment horizontal="left" vertical="center" wrapText="1"/>
    </xf>
    <xf numFmtId="0" fontId="7" fillId="0" borderId="0" xfId="27" applyFont="1" applyAlignment="1">
      <alignment horizontal="left" vertical="top" wrapText="1"/>
    </xf>
    <xf numFmtId="0" fontId="9" fillId="0" borderId="1" xfId="25" applyFont="1" applyFill="1" applyBorder="1" applyAlignment="1">
      <alignment horizontal="center" vertical="center"/>
    </xf>
    <xf numFmtId="0" fontId="9" fillId="0" borderId="2" xfId="25" applyFont="1" applyFill="1" applyBorder="1" applyAlignment="1">
      <alignment horizontal="center" vertical="center"/>
    </xf>
    <xf numFmtId="0" fontId="9" fillId="0" borderId="2" xfId="27" applyFont="1" applyFill="1" applyBorder="1" applyAlignment="1">
      <alignment vertical="center" wrapText="1"/>
    </xf>
    <xf numFmtId="0" fontId="9" fillId="0" borderId="3" xfId="25" applyFont="1" applyBorder="1" applyAlignment="1">
      <alignment horizontal="center" vertical="center"/>
    </xf>
    <xf numFmtId="0" fontId="9" fillId="0" borderId="4" xfId="25" applyFont="1" applyFill="1" applyBorder="1" applyAlignment="1">
      <alignment horizontal="center" vertical="center"/>
    </xf>
    <xf numFmtId="0" fontId="10" fillId="0" borderId="5" xfId="25" applyFont="1" applyFill="1" applyBorder="1" applyAlignment="1">
      <alignment horizontal="left" vertical="center" wrapText="1"/>
    </xf>
    <xf numFmtId="0" fontId="9" fillId="0" borderId="0" xfId="25" applyFont="1" applyFill="1" applyAlignment="1">
      <alignment horizontal="center" vertical="center"/>
    </xf>
    <xf numFmtId="0" fontId="7" fillId="0" borderId="0" xfId="25" applyFont="1" applyFill="1" applyAlignment="1">
      <alignment horizontal="center" vertical="center"/>
    </xf>
    <xf numFmtId="0" fontId="7" fillId="0" borderId="0" xfId="27" applyFont="1" applyBorder="1" applyAlignment="1">
      <alignment horizontal="left" vertical="top" wrapText="1"/>
    </xf>
    <xf numFmtId="38" fontId="11" fillId="0" borderId="0" xfId="28" applyFont="1" applyBorder="1" applyAlignment="1">
      <alignment horizontal="left" vertical="top" wrapText="1"/>
    </xf>
    <xf numFmtId="38" fontId="12" fillId="0" borderId="6" xfId="28" applyFont="1" applyBorder="1" applyAlignment="1">
      <alignment horizontal="center" vertical="center"/>
    </xf>
    <xf numFmtId="38" fontId="12" fillId="0" borderId="7" xfId="28" applyFont="1" applyBorder="1" applyAlignment="1">
      <alignment horizontal="center" vertical="center"/>
    </xf>
    <xf numFmtId="0" fontId="13" fillId="3" borderId="8" xfId="25" applyFont="1" applyFill="1" applyBorder="1" applyAlignment="1">
      <alignment horizontal="center" vertical="center"/>
    </xf>
    <xf numFmtId="0" fontId="13" fillId="3" borderId="9" xfId="25" applyFont="1" applyFill="1" applyBorder="1" applyAlignment="1">
      <alignment horizontal="center" vertical="center"/>
    </xf>
    <xf numFmtId="0" fontId="14" fillId="3" borderId="9" xfId="27" applyFont="1" applyFill="1" applyBorder="1" applyAlignment="1">
      <alignment horizontal="center" vertical="center" wrapText="1"/>
    </xf>
    <xf numFmtId="0" fontId="14" fillId="3" borderId="9" xfId="25" applyFont="1" applyFill="1" applyBorder="1" applyAlignment="1">
      <alignment horizontal="center" vertical="center"/>
    </xf>
    <xf numFmtId="0" fontId="9" fillId="0" borderId="10" xfId="25" applyFont="1" applyFill="1" applyBorder="1" applyAlignment="1">
      <alignment horizontal="center" vertical="center"/>
    </xf>
    <xf numFmtId="38" fontId="12" fillId="0" borderId="11" xfId="28" applyFont="1" applyBorder="1" applyAlignment="1">
      <alignment horizontal="center" vertical="center" wrapText="1"/>
    </xf>
    <xf numFmtId="38" fontId="12" fillId="0" borderId="12" xfId="28" applyFont="1" applyBorder="1" applyAlignment="1">
      <alignment horizontal="center" vertical="center"/>
    </xf>
    <xf numFmtId="38" fontId="12" fillId="0" borderId="13" xfId="28" applyFont="1" applyBorder="1" applyAlignment="1">
      <alignment horizontal="center" vertical="center" wrapText="1"/>
    </xf>
    <xf numFmtId="0" fontId="9" fillId="3" borderId="9" xfId="27" applyFont="1" applyFill="1" applyBorder="1" applyAlignment="1">
      <alignment horizontal="center" vertical="center" wrapText="1"/>
    </xf>
    <xf numFmtId="0" fontId="7" fillId="0" borderId="0" xfId="27" applyFont="1" applyFill="1" applyAlignment="1">
      <alignment horizontal="center" vertical="center" wrapText="1"/>
    </xf>
    <xf numFmtId="38" fontId="15" fillId="0" borderId="14" xfId="28" applyFont="1" applyBorder="1" applyAlignment="1">
      <alignment horizontal="left" vertical="top" wrapText="1"/>
    </xf>
    <xf numFmtId="38" fontId="12" fillId="0" borderId="15" xfId="28" applyFont="1" applyBorder="1" applyAlignment="1">
      <alignment horizontal="left" vertical="top" wrapText="1"/>
    </xf>
    <xf numFmtId="38" fontId="15" fillId="0" borderId="16" xfId="28" applyFont="1" applyBorder="1" applyAlignment="1">
      <alignment horizontal="left" vertical="top" wrapText="1"/>
    </xf>
    <xf numFmtId="38" fontId="12" fillId="0" borderId="17" xfId="28" applyFont="1" applyBorder="1" applyAlignment="1">
      <alignment horizontal="left" vertical="top" wrapText="1"/>
    </xf>
    <xf numFmtId="38" fontId="12" fillId="0" borderId="16" xfId="28" applyFont="1" applyBorder="1" applyAlignment="1">
      <alignment horizontal="left" vertical="top" wrapText="1"/>
    </xf>
    <xf numFmtId="0" fontId="13" fillId="3" borderId="18" xfId="27" applyFont="1" applyFill="1" applyBorder="1" applyAlignment="1">
      <alignment horizontal="center" vertical="center" wrapText="1"/>
    </xf>
    <xf numFmtId="0" fontId="13" fillId="3" borderId="19" xfId="27" applyFont="1" applyFill="1" applyBorder="1" applyAlignment="1">
      <alignment horizontal="center" vertical="center" wrapText="1"/>
    </xf>
    <xf numFmtId="0" fontId="14" fillId="3" borderId="19" xfId="27" applyFont="1" applyFill="1" applyBorder="1" applyAlignment="1">
      <alignment horizontal="center" vertical="center" wrapText="1"/>
    </xf>
    <xf numFmtId="0" fontId="14" fillId="3" borderId="19" xfId="27" applyFont="1" applyFill="1" applyBorder="1" applyAlignment="1">
      <alignment vertical="center" wrapText="1"/>
    </xf>
    <xf numFmtId="0" fontId="9" fillId="0" borderId="20" xfId="0" applyFont="1" applyFill="1" applyBorder="1" applyAlignment="1">
      <alignment horizontal="center" vertical="center"/>
    </xf>
    <xf numFmtId="38" fontId="15" fillId="0" borderId="21" xfId="28" applyFont="1" applyBorder="1" applyAlignment="1">
      <alignment horizontal="left" vertical="top" wrapText="1"/>
    </xf>
    <xf numFmtId="38" fontId="12" fillId="0" borderId="22" xfId="28" applyFont="1" applyBorder="1" applyAlignment="1">
      <alignment horizontal="left" vertical="top" wrapText="1"/>
    </xf>
    <xf numFmtId="38" fontId="15" fillId="0" borderId="23" xfId="28" applyFont="1" applyBorder="1" applyAlignment="1">
      <alignment horizontal="left" vertical="top" wrapText="1"/>
    </xf>
    <xf numFmtId="38" fontId="12" fillId="0" borderId="24" xfId="28" applyFont="1" applyBorder="1" applyAlignment="1">
      <alignment horizontal="left" vertical="top" wrapText="1"/>
    </xf>
    <xf numFmtId="38" fontId="12" fillId="0" borderId="23" xfId="28" applyFont="1" applyBorder="1" applyAlignment="1">
      <alignment horizontal="left" vertical="top" wrapText="1"/>
    </xf>
    <xf numFmtId="0" fontId="16" fillId="4" borderId="25" xfId="27" applyFont="1" applyFill="1" applyBorder="1" applyAlignment="1">
      <alignment horizontal="center" vertical="center" wrapText="1"/>
    </xf>
    <xf numFmtId="0" fontId="10" fillId="4" borderId="26" xfId="27" applyFont="1" applyFill="1" applyBorder="1" applyAlignment="1">
      <alignment horizontal="center" vertical="center" wrapText="1"/>
    </xf>
    <xf numFmtId="0" fontId="9" fillId="0" borderId="27" xfId="27" applyFont="1" applyBorder="1" applyAlignment="1">
      <alignment vertical="center" wrapText="1"/>
    </xf>
    <xf numFmtId="176" fontId="9" fillId="0" borderId="27" xfId="27" applyNumberFormat="1" applyFont="1" applyBorder="1" applyAlignment="1">
      <alignment vertical="center" wrapText="1"/>
    </xf>
    <xf numFmtId="177" fontId="9" fillId="0" borderId="27" xfId="27" applyNumberFormat="1" applyFont="1" applyBorder="1" applyAlignment="1">
      <alignment vertical="center" wrapText="1"/>
    </xf>
    <xf numFmtId="0" fontId="17" fillId="0" borderId="28" xfId="0" applyFont="1" applyFill="1" applyBorder="1" applyAlignment="1">
      <alignment horizontal="center" vertical="center"/>
    </xf>
    <xf numFmtId="0" fontId="17" fillId="0" borderId="0" xfId="0" applyFont="1" applyFill="1" applyAlignment="1">
      <alignment horizontal="center" vertical="center"/>
    </xf>
    <xf numFmtId="176" fontId="7" fillId="0" borderId="0" xfId="27" applyNumberFormat="1" applyFont="1" applyFill="1" applyAlignment="1">
      <alignment vertical="center" wrapText="1"/>
    </xf>
    <xf numFmtId="0" fontId="16" fillId="4" borderId="29" xfId="27" applyFont="1" applyFill="1" applyBorder="1" applyAlignment="1">
      <alignment horizontal="center" vertical="center" wrapText="1"/>
    </xf>
    <xf numFmtId="0" fontId="13" fillId="4" borderId="30" xfId="27" applyFont="1" applyFill="1" applyBorder="1" applyAlignment="1">
      <alignment horizontal="center" vertical="center" wrapText="1"/>
    </xf>
    <xf numFmtId="0" fontId="9" fillId="0" borderId="9" xfId="27" applyFont="1" applyBorder="1" applyAlignment="1">
      <alignment vertical="center" wrapText="1"/>
    </xf>
    <xf numFmtId="177" fontId="9" fillId="0" borderId="9" xfId="27" applyNumberFormat="1" applyFont="1" applyBorder="1" applyAlignment="1">
      <alignment vertical="center" wrapText="1"/>
    </xf>
    <xf numFmtId="0" fontId="17" fillId="0" borderId="31" xfId="0" applyFont="1" applyFill="1" applyBorder="1" applyAlignment="1">
      <alignment horizontal="center" vertical="center"/>
    </xf>
    <xf numFmtId="0" fontId="17" fillId="0" borderId="9" xfId="0" applyFont="1" applyFill="1" applyBorder="1" applyAlignment="1">
      <alignment horizontal="center" vertical="center"/>
    </xf>
    <xf numFmtId="176" fontId="18" fillId="0" borderId="9" xfId="28" applyNumberFormat="1" applyFont="1" applyFill="1" applyBorder="1" applyAlignment="1">
      <alignment horizontal="center" vertical="center" wrapText="1"/>
    </xf>
    <xf numFmtId="178" fontId="9" fillId="5" borderId="9" xfId="27" applyNumberFormat="1" applyFont="1" applyFill="1" applyBorder="1" applyAlignment="1">
      <alignment vertical="center" wrapText="1"/>
    </xf>
    <xf numFmtId="179" fontId="9" fillId="5" borderId="9" xfId="27" applyNumberFormat="1" applyFont="1" applyFill="1" applyBorder="1" applyAlignment="1">
      <alignment vertical="center" wrapText="1"/>
    </xf>
    <xf numFmtId="180" fontId="9" fillId="5" borderId="9" xfId="27" applyNumberFormat="1" applyFont="1" applyFill="1" applyBorder="1" applyAlignment="1">
      <alignment vertical="center" wrapText="1"/>
    </xf>
    <xf numFmtId="177" fontId="9" fillId="5" borderId="9" xfId="27" applyNumberFormat="1" applyFont="1" applyFill="1" applyBorder="1" applyAlignment="1">
      <alignment horizontal="center" vertical="center" wrapText="1"/>
    </xf>
    <xf numFmtId="176" fontId="17" fillId="0" borderId="9" xfId="28" applyNumberFormat="1" applyFont="1" applyFill="1" applyBorder="1" applyAlignment="1">
      <alignment horizontal="center" vertical="center"/>
    </xf>
    <xf numFmtId="176" fontId="17" fillId="0" borderId="9" xfId="28" applyNumberFormat="1" applyFont="1" applyFill="1" applyBorder="1" applyAlignment="1">
      <alignment horizontal="center" vertical="center" wrapText="1"/>
    </xf>
    <xf numFmtId="0" fontId="10" fillId="4" borderId="30" xfId="27" applyFont="1" applyFill="1" applyBorder="1" applyAlignment="1">
      <alignment horizontal="center" vertical="center" wrapText="1"/>
    </xf>
    <xf numFmtId="176" fontId="9" fillId="0" borderId="9" xfId="25" applyNumberFormat="1" applyFont="1" applyBorder="1">
      <alignment vertical="center"/>
    </xf>
    <xf numFmtId="176" fontId="9" fillId="0" borderId="31" xfId="28" applyNumberFormat="1" applyFont="1" applyFill="1" applyBorder="1">
      <alignment vertical="center"/>
    </xf>
    <xf numFmtId="176" fontId="9" fillId="0" borderId="0" xfId="28" applyNumberFormat="1" applyFont="1" applyFill="1">
      <alignment vertical="center"/>
    </xf>
    <xf numFmtId="176" fontId="14" fillId="5" borderId="9" xfId="25" applyNumberFormat="1" applyFont="1" applyFill="1" applyBorder="1" applyAlignment="1">
      <alignment horizontal="center" vertical="center"/>
    </xf>
    <xf numFmtId="176" fontId="14" fillId="5" borderId="9" xfId="25" applyNumberFormat="1" applyFont="1" applyFill="1" applyBorder="1">
      <alignment vertical="center"/>
    </xf>
    <xf numFmtId="176" fontId="14" fillId="0" borderId="31" xfId="28" applyNumberFormat="1" applyFont="1" applyFill="1" applyBorder="1">
      <alignment vertical="center"/>
    </xf>
    <xf numFmtId="176" fontId="18" fillId="0" borderId="9" xfId="28" applyNumberFormat="1" applyFont="1" applyFill="1" applyBorder="1">
      <alignment vertical="center"/>
    </xf>
    <xf numFmtId="176" fontId="18" fillId="0" borderId="0" xfId="28" applyNumberFormat="1" applyFont="1" applyFill="1">
      <alignment vertical="center"/>
    </xf>
    <xf numFmtId="176" fontId="18" fillId="5" borderId="9" xfId="28" applyNumberFormat="1" applyFont="1" applyFill="1" applyBorder="1">
      <alignment vertical="center"/>
    </xf>
    <xf numFmtId="176" fontId="14" fillId="0" borderId="9" xfId="25" applyNumberFormat="1" applyFont="1" applyFill="1" applyBorder="1" applyAlignment="1">
      <alignment horizontal="right" vertical="center"/>
    </xf>
    <xf numFmtId="0" fontId="10" fillId="4" borderId="32" xfId="27" applyFont="1" applyFill="1" applyBorder="1" applyAlignment="1">
      <alignment horizontal="center" vertical="center" wrapText="1"/>
    </xf>
    <xf numFmtId="176" fontId="14" fillId="0" borderId="33" xfId="25" applyNumberFormat="1" applyFont="1" applyFill="1" applyBorder="1" applyAlignment="1">
      <alignment horizontal="right" vertical="center"/>
    </xf>
    <xf numFmtId="176" fontId="14" fillId="0" borderId="34" xfId="28" applyNumberFormat="1" applyFont="1" applyFill="1" applyBorder="1">
      <alignment vertical="center"/>
    </xf>
    <xf numFmtId="0" fontId="16" fillId="4" borderId="35" xfId="27" applyFont="1" applyFill="1" applyBorder="1" applyAlignment="1">
      <alignment horizontal="center" vertical="center" wrapText="1"/>
    </xf>
    <xf numFmtId="0" fontId="10" fillId="4" borderId="18" xfId="27" applyFont="1" applyFill="1" applyBorder="1" applyAlignment="1">
      <alignment horizontal="center" vertical="center" wrapText="1"/>
    </xf>
    <xf numFmtId="176" fontId="14" fillId="0" borderId="19" xfId="25" applyNumberFormat="1" applyFont="1" applyBorder="1" applyAlignment="1">
      <alignment horizontal="right" vertical="center"/>
    </xf>
    <xf numFmtId="176" fontId="14" fillId="0" borderId="36" xfId="25" applyNumberFormat="1" applyFont="1" applyBorder="1" applyAlignment="1">
      <alignment horizontal="right" vertical="center"/>
    </xf>
    <xf numFmtId="176" fontId="14" fillId="0" borderId="37" xfId="28" applyNumberFormat="1" applyFont="1" applyFill="1" applyBorder="1">
      <alignment vertical="center"/>
    </xf>
    <xf numFmtId="38" fontId="15" fillId="0" borderId="38" xfId="28" applyFont="1" applyBorder="1" applyAlignment="1">
      <alignment horizontal="left" vertical="top" wrapText="1"/>
    </xf>
    <xf numFmtId="38" fontId="12" fillId="0" borderId="39" xfId="28" applyFont="1" applyBorder="1" applyAlignment="1">
      <alignment horizontal="left" vertical="top" wrapText="1"/>
    </xf>
    <xf numFmtId="38" fontId="15" fillId="0" borderId="40" xfId="28" applyFont="1" applyBorder="1" applyAlignment="1">
      <alignment horizontal="left" vertical="top" wrapText="1"/>
    </xf>
    <xf numFmtId="38" fontId="12" fillId="0" borderId="41" xfId="28" applyFont="1" applyBorder="1" applyAlignment="1">
      <alignment horizontal="left" vertical="top" wrapText="1"/>
    </xf>
    <xf numFmtId="38" fontId="12" fillId="0" borderId="40" xfId="28" applyFont="1" applyBorder="1" applyAlignment="1">
      <alignment horizontal="left" vertical="top" wrapText="1"/>
    </xf>
    <xf numFmtId="0" fontId="16" fillId="6" borderId="25" xfId="27" applyFont="1" applyFill="1" applyBorder="1" applyAlignment="1">
      <alignment horizontal="center" vertical="center" wrapText="1"/>
    </xf>
    <xf numFmtId="0" fontId="10" fillId="6" borderId="42" xfId="27" applyFont="1" applyFill="1" applyBorder="1" applyAlignment="1">
      <alignment horizontal="center" vertical="center" wrapText="1"/>
    </xf>
    <xf numFmtId="0" fontId="9" fillId="0" borderId="3" xfId="27" applyFont="1" applyBorder="1" applyAlignment="1">
      <alignment vertical="center" wrapText="1"/>
    </xf>
    <xf numFmtId="0" fontId="9" fillId="0" borderId="3" xfId="25" applyFont="1" applyBorder="1">
      <alignment vertical="center"/>
    </xf>
    <xf numFmtId="0" fontId="9" fillId="0" borderId="43" xfId="25" applyFont="1" applyBorder="1" applyAlignment="1">
      <alignment horizontal="center" vertical="center" wrapText="1"/>
    </xf>
    <xf numFmtId="0" fontId="9" fillId="0" borderId="44" xfId="25" applyFont="1" applyBorder="1" applyAlignment="1">
      <alignment horizontal="center" vertical="center" wrapText="1"/>
    </xf>
    <xf numFmtId="0" fontId="9" fillId="0" borderId="42" xfId="25" applyFont="1" applyBorder="1" applyAlignment="1">
      <alignment horizontal="center" vertical="center" wrapText="1"/>
    </xf>
    <xf numFmtId="0" fontId="9" fillId="0" borderId="28" xfId="25" applyFont="1" applyFill="1" applyBorder="1" applyAlignment="1">
      <alignment horizontal="center" vertical="center"/>
    </xf>
    <xf numFmtId="0" fontId="10" fillId="0" borderId="0" xfId="25" applyFont="1" applyFill="1" applyAlignment="1">
      <alignment horizontal="center" vertical="center"/>
    </xf>
    <xf numFmtId="38" fontId="11" fillId="0" borderId="0" xfId="28" applyFont="1" applyBorder="1" applyAlignment="1">
      <alignment vertical="top" wrapText="1"/>
    </xf>
    <xf numFmtId="38" fontId="19" fillId="0" borderId="0" xfId="28" applyFont="1" applyBorder="1" applyAlignment="1">
      <alignment vertical="top" wrapText="1"/>
    </xf>
    <xf numFmtId="0" fontId="16" fillId="6" borderId="29" xfId="27" applyFont="1" applyFill="1" applyBorder="1" applyAlignment="1">
      <alignment horizontal="center" vertical="center" wrapText="1"/>
    </xf>
    <xf numFmtId="0" fontId="13" fillId="6" borderId="30" xfId="27" applyFont="1" applyFill="1" applyBorder="1" applyAlignment="1">
      <alignment horizontal="center" vertical="center" wrapText="1"/>
    </xf>
    <xf numFmtId="0" fontId="9" fillId="0" borderId="31" xfId="25" applyFont="1" applyFill="1" applyBorder="1" applyAlignment="1">
      <alignment horizontal="center" vertical="center"/>
    </xf>
    <xf numFmtId="0" fontId="10" fillId="6" borderId="30" xfId="27" applyFont="1" applyFill="1" applyBorder="1" applyAlignment="1">
      <alignment horizontal="center" vertical="center" wrapText="1"/>
    </xf>
    <xf numFmtId="0" fontId="10" fillId="6" borderId="32" xfId="27" applyFont="1" applyFill="1" applyBorder="1" applyAlignment="1">
      <alignment horizontal="center" vertical="center" wrapText="1"/>
    </xf>
    <xf numFmtId="0" fontId="16" fillId="6" borderId="45" xfId="27" applyFont="1" applyFill="1" applyBorder="1" applyAlignment="1">
      <alignment horizontal="center" vertical="center" wrapText="1"/>
    </xf>
    <xf numFmtId="0" fontId="10" fillId="6" borderId="18" xfId="27" applyFont="1" applyFill="1" applyBorder="1" applyAlignment="1">
      <alignment horizontal="center" vertical="center" wrapText="1"/>
    </xf>
    <xf numFmtId="38" fontId="0" fillId="0" borderId="46" xfId="5" applyFont="1" applyBorder="1" applyAlignment="1">
      <alignment horizontal="center" vertical="center"/>
    </xf>
    <xf numFmtId="38" fontId="0" fillId="0" borderId="9" xfId="5" applyFont="1" applyFill="1" applyBorder="1" applyAlignment="1">
      <alignment vertical="center"/>
    </xf>
    <xf numFmtId="38" fontId="0" fillId="0" borderId="27" xfId="5" applyFont="1" applyBorder="1" applyAlignment="1">
      <alignment horizontal="center" vertical="center"/>
    </xf>
    <xf numFmtId="38" fontId="4" fillId="0" borderId="9" xfId="5" applyFill="1" applyBorder="1" applyAlignment="1">
      <alignment vertical="center"/>
    </xf>
  </cellXfs>
  <cellStyles count="29">
    <cellStyle name="パーセント_③R7【変更】賃金改善計画書及び賃金改善額確認シート" xfId="1"/>
    <cellStyle name="桁区切り 2" xfId="2"/>
    <cellStyle name="桁区切り 2 2" xfId="3"/>
    <cellStyle name="桁区切り 2 2 2" xfId="4"/>
    <cellStyle name="桁区切り 2 3" xfId="5"/>
    <cellStyle name="桁区切り 3" xfId="6"/>
    <cellStyle name="桁区切り 4" xfId="7"/>
    <cellStyle name="桁区切り 5" xfId="8"/>
    <cellStyle name="桁区切り_③R7【変更】賃金改善計画書及び賃金改善額確認シート" xfId="9"/>
    <cellStyle name="桁区切り_③R7【変更】賃金改善計画書及び賃金改善額確認シート_1" xfId="10"/>
    <cellStyle name="桁区切り_③R7【変更】賃金改善計画書及び賃金改善額確認シート_2" xfId="11"/>
    <cellStyle name="標準" xfId="0" builtinId="0"/>
    <cellStyle name="標準 10" xfId="12"/>
    <cellStyle name="標準 2" xfId="13"/>
    <cellStyle name="標準 2 2" xfId="14"/>
    <cellStyle name="標準 2 3" xfId="15"/>
    <cellStyle name="標準 3" xfId="16"/>
    <cellStyle name="標準 3 2" xfId="17"/>
    <cellStyle name="標準 3 3" xfId="18"/>
    <cellStyle name="標準 4" xfId="19"/>
    <cellStyle name="標準 4 2" xfId="20"/>
    <cellStyle name="標準 5" xfId="21"/>
    <cellStyle name="標準 6" xfId="22"/>
    <cellStyle name="標準 7" xfId="23"/>
    <cellStyle name="標準 8" xfId="24"/>
    <cellStyle name="標準_③R7【変更】賃金改善計画書及び賃金改善額確認シート_1" xfId="25"/>
    <cellStyle name="標準_③R7【変更】賃金改善計画書及び賃金改善額確認シート_2" xfId="26"/>
    <cellStyle name="標準_③R7【変更】賃金改善計画書及び賃金改善額確認シート_3" xfId="27"/>
    <cellStyle name="桁区切り" xfId="28" builtinId="6"/>
  </cellStyles>
  <tableStyles count="0" defaultTableStyle="TableStyleMedium2" defaultPivotStyle="PivotStyleLight16"/>
  <colors>
    <mruColors>
      <color rgb="FFFDF0E9"/>
      <color rgb="FFEFF6EA"/>
      <color rgb="FF0000CC"/>
      <color rgb="FFF80C0C"/>
      <color rgb="FFFF6699"/>
      <color rgb="FFFF0066"/>
      <color rgb="FFFF5050"/>
      <color rgb="FFFF9999"/>
      <color rgb="FFFFCCCC"/>
      <color rgb="FFFFCC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_rels/drawing1.xml.rels><?xml version="1.0" encoding="UTF-8"?><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xdr:col>
      <xdr:colOff>852170</xdr:colOff>
      <xdr:row>1</xdr:row>
      <xdr:rowOff>390525</xdr:rowOff>
    </xdr:from>
    <xdr:to xmlns:xdr="http://schemas.openxmlformats.org/drawingml/2006/spreadsheetDrawing">
      <xdr:col>3</xdr:col>
      <xdr:colOff>394970</xdr:colOff>
      <xdr:row>2</xdr:row>
      <xdr:rowOff>915670</xdr:rowOff>
    </xdr:to>
    <xdr:pic macro="">
      <xdr:nvPicPr>
        <xdr:cNvPr id="2" name="図 1"/>
        <xdr:cNvPicPr>
          <a:picLocks noChangeAspect="1"/>
        </xdr:cNvPicPr>
      </xdr:nvPicPr>
      <xdr:blipFill>
        <a:blip xmlns:r="http://schemas.openxmlformats.org/officeDocument/2006/relationships" r:embed="rId1"/>
        <a:stretch>
          <a:fillRect/>
        </a:stretch>
      </xdr:blipFill>
      <xdr:spPr>
        <a:xfrm>
          <a:off x="1029970" y="1457325"/>
          <a:ext cx="1614170" cy="1348105"/>
        </a:xfrm>
        <a:prstGeom prst="rect">
          <a:avLst/>
        </a:prstGeom>
      </xdr:spPr>
    </xdr:pic>
    <xdr:clientData/>
  </xdr:twoCellAnchor>
  <xdr:twoCellAnchor>
    <xdr:from xmlns:xdr="http://schemas.openxmlformats.org/drawingml/2006/spreadsheetDrawing">
      <xdr:col>2</xdr:col>
      <xdr:colOff>868680</xdr:colOff>
      <xdr:row>1</xdr:row>
      <xdr:rowOff>513080</xdr:rowOff>
    </xdr:from>
    <xdr:to xmlns:xdr="http://schemas.openxmlformats.org/drawingml/2006/spreadsheetDrawing">
      <xdr:col>3</xdr:col>
      <xdr:colOff>998855</xdr:colOff>
      <xdr:row>2</xdr:row>
      <xdr:rowOff>833120</xdr:rowOff>
    </xdr:to>
    <xdr:pic macro="">
      <xdr:nvPicPr>
        <xdr:cNvPr id="3" name="図 2"/>
        <xdr:cNvPicPr>
          <a:picLocks noChangeAspect="1"/>
        </xdr:cNvPicPr>
      </xdr:nvPicPr>
      <xdr:blipFill>
        <a:blip xmlns:r="http://schemas.openxmlformats.org/officeDocument/2006/relationships" r:embed="rId2"/>
        <a:stretch>
          <a:fillRect/>
        </a:stretch>
      </xdr:blipFill>
      <xdr:spPr>
        <a:xfrm>
          <a:off x="2082165" y="1579880"/>
          <a:ext cx="1165860" cy="1143000"/>
        </a:xfrm>
        <a:prstGeom prst="rect">
          <a:avLst/>
        </a:prstGeom>
      </xdr:spPr>
    </xdr:pic>
    <xdr:clientData/>
  </xdr:twoCellAnchor>
  <xdr:twoCellAnchor>
    <xdr:from xmlns:xdr="http://schemas.openxmlformats.org/drawingml/2006/spreadsheetDrawing">
      <xdr:col>12</xdr:col>
      <xdr:colOff>596900</xdr:colOff>
      <xdr:row>4</xdr:row>
      <xdr:rowOff>1090930</xdr:rowOff>
    </xdr:from>
    <xdr:to xmlns:xdr="http://schemas.openxmlformats.org/drawingml/2006/spreadsheetDrawing">
      <xdr:col>13</xdr:col>
      <xdr:colOff>2402840</xdr:colOff>
      <xdr:row>6</xdr:row>
      <xdr:rowOff>537210</xdr:rowOff>
    </xdr:to>
    <xdr:sp macro="" textlink="">
      <xdr:nvSpPr>
        <xdr:cNvPr id="6" name="図形 6"/>
        <xdr:cNvSpPr/>
      </xdr:nvSpPr>
      <xdr:spPr>
        <a:xfrm>
          <a:off x="17608550" y="5327650"/>
          <a:ext cx="3298825" cy="1275080"/>
        </a:xfrm>
        <a:prstGeom prst="wedgeRectCallout">
          <a:avLst>
            <a:gd name="adj1" fmla="val -41272"/>
            <a:gd name="adj2" fmla="val 116494"/>
          </a:avLst>
        </a:prstGeom>
        <a:solidFill>
          <a:schemeClr val="bg1"/>
        </a:solidFill>
        <a:ln>
          <a:solidFill>
            <a:srgbClr val="FF66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1600" b="1">
              <a:solidFill>
                <a:srgbClr val="FF6699"/>
              </a:solidFill>
              <a:latin typeface="BIZ UDPゴシック"/>
              <a:ea typeface="BIZ UDPゴシック"/>
            </a:rPr>
            <a:t>④大区分ごとの支出と⑤大区分ごとの補助基準額</a:t>
          </a:r>
          <a:r>
            <a:rPr kumimoji="1" lang="ja-JP" altLang="en-US" sz="1600" b="1">
              <a:solidFill>
                <a:srgbClr val="FF6699"/>
              </a:solidFill>
              <a:latin typeface="BIZ UDPゴシック"/>
              <a:ea typeface="BIZ UDPゴシック"/>
            </a:rPr>
            <a:t>を比較して低い金額が⑤補助金額となります。</a:t>
          </a:r>
          <a:endParaRPr kumimoji="1" lang="ja-JP" altLang="en-US">
            <a:solidFill>
              <a:srgbClr val="FF6699"/>
            </a:solidFill>
          </a:endParaRPr>
        </a:p>
      </xdr:txBody>
    </xdr:sp>
    <xdr:clientData/>
  </xdr:twoCellAnchor>
  <xdr:twoCellAnchor>
    <xdr:from xmlns:xdr="http://schemas.openxmlformats.org/drawingml/2006/spreadsheetDrawing">
      <xdr:col>5</xdr:col>
      <xdr:colOff>20955</xdr:colOff>
      <xdr:row>4</xdr:row>
      <xdr:rowOff>934085</xdr:rowOff>
    </xdr:from>
    <xdr:to xmlns:xdr="http://schemas.openxmlformats.org/drawingml/2006/spreadsheetDrawing">
      <xdr:col>7</xdr:col>
      <xdr:colOff>488950</xdr:colOff>
      <xdr:row>6</xdr:row>
      <xdr:rowOff>128270</xdr:rowOff>
    </xdr:to>
    <xdr:sp macro="" textlink="">
      <xdr:nvSpPr>
        <xdr:cNvPr id="8" name="図形 8"/>
        <xdr:cNvSpPr/>
      </xdr:nvSpPr>
      <xdr:spPr>
        <a:xfrm>
          <a:off x="5667375" y="5170805"/>
          <a:ext cx="4665345" cy="1022985"/>
        </a:xfrm>
        <a:prstGeom prst="wedgeRectCallout">
          <a:avLst>
            <a:gd name="adj1" fmla="val 24665"/>
            <a:gd name="adj2" fmla="val 177166"/>
          </a:avLst>
        </a:prstGeom>
        <a:solidFill>
          <a:schemeClr val="bg1"/>
        </a:solidFill>
        <a:ln>
          <a:solidFill>
            <a:srgbClr val="FF66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1600" b="1">
              <a:solidFill>
                <a:srgbClr val="FF6699"/>
              </a:solidFill>
              <a:latin typeface="BIZ UDPゴシック"/>
              <a:ea typeface="BIZ UDPゴシック"/>
            </a:rPr>
            <a:t>「①見込み」と「③支出額」を入力してください。</a:t>
          </a:r>
          <a:endParaRPr kumimoji="1" lang="ja-JP" altLang="en-US">
            <a:solidFill>
              <a:srgbClr val="FF6699"/>
            </a:solidFill>
          </a:endParaRPr>
        </a:p>
        <a:p>
          <a:r>
            <a:rPr kumimoji="1" lang="ja-JP" altLang="en-US" sz="1600" b="1">
              <a:solidFill>
                <a:srgbClr val="FF6699"/>
              </a:solidFill>
              <a:latin typeface="BIZ UDPゴシック"/>
              <a:ea typeface="BIZ UDPゴシック"/>
            </a:rPr>
            <a:t/>
          </a:r>
          <a:endParaRPr kumimoji="1" lang="ja-JP" altLang="en-US">
            <a:solidFill>
              <a:srgbClr val="FF6699"/>
            </a:solidFill>
          </a:endParaRPr>
        </a:p>
        <a:p>
          <a:r>
            <a:rPr kumimoji="1" lang="ja-JP" altLang="en-US" sz="1600" b="1">
              <a:solidFill>
                <a:srgbClr val="FF6699"/>
              </a:solidFill>
              <a:latin typeface="BIZ UDPゴシック"/>
              <a:ea typeface="BIZ UDPゴシック"/>
            </a:rPr>
            <a:t>※予め例として入力しています</a:t>
          </a:r>
          <a:r>
            <a:rPr kumimoji="1" lang="ja-JP" altLang="en-US" sz="1600" b="1">
              <a:solidFill>
                <a:srgbClr val="FF6699"/>
              </a:solidFill>
              <a:latin typeface="BIZ UDPゴシック"/>
              <a:ea typeface="BIZ UDPゴシック"/>
            </a:rPr>
            <a:t>。</a:t>
          </a:r>
          <a:endParaRPr kumimoji="1" lang="ja-JP" altLang="en-US">
            <a:solidFill>
              <a:srgbClr val="FF6699"/>
            </a:solidFill>
          </a:endParaRPr>
        </a:p>
      </xdr:txBody>
    </xdr:sp>
    <xdr:clientData/>
  </xdr:twoCellAnchor>
  <xdr:twoCellAnchor>
    <xdr:from xmlns:xdr="http://schemas.openxmlformats.org/drawingml/2006/spreadsheetDrawing">
      <xdr:col>8</xdr:col>
      <xdr:colOff>59690</xdr:colOff>
      <xdr:row>4</xdr:row>
      <xdr:rowOff>1017270</xdr:rowOff>
    </xdr:from>
    <xdr:to xmlns:xdr="http://schemas.openxmlformats.org/drawingml/2006/spreadsheetDrawing">
      <xdr:col>11</xdr:col>
      <xdr:colOff>768985</xdr:colOff>
      <xdr:row>6</xdr:row>
      <xdr:rowOff>398145</xdr:rowOff>
    </xdr:to>
    <xdr:sp macro="" textlink="">
      <xdr:nvSpPr>
        <xdr:cNvPr id="9" name="図形 9"/>
        <xdr:cNvSpPr/>
      </xdr:nvSpPr>
      <xdr:spPr>
        <a:xfrm>
          <a:off x="11069320" y="5253990"/>
          <a:ext cx="5218430" cy="1209675"/>
        </a:xfrm>
        <a:prstGeom prst="wedgeRectCallout">
          <a:avLst>
            <a:gd name="adj1" fmla="val -9150"/>
            <a:gd name="adj2" fmla="val 113236"/>
          </a:avLst>
        </a:prstGeom>
        <a:solidFill>
          <a:schemeClr val="bg1"/>
        </a:solidFill>
        <a:ln>
          <a:solidFill>
            <a:srgbClr val="FF66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1600" b="1">
              <a:solidFill>
                <a:srgbClr val="FF6699"/>
              </a:solidFill>
              <a:latin typeface="BIZ UDPゴシック"/>
              <a:ea typeface="BIZ UDPゴシック"/>
            </a:rPr>
            <a:t>③は、支出額から保護者負担金を引いた金額を入力してください</a:t>
          </a:r>
          <a:r>
            <a:rPr kumimoji="1" lang="ja-JP" altLang="en-US" sz="1600" b="1">
              <a:solidFill>
                <a:srgbClr val="FF6699"/>
              </a:solidFill>
              <a:latin typeface="BIZ UDPゴシック"/>
              <a:ea typeface="BIZ UDPゴシック"/>
            </a:rPr>
            <a:t>。</a:t>
          </a:r>
          <a:endParaRPr kumimoji="1" lang="ja-JP" altLang="en-US"/>
        </a:p>
      </xdr:txBody>
    </xdr:sp>
    <xdr:clientData/>
  </xdr:twoCellAnchor>
  <xdr:twoCellAnchor>
    <xdr:from xmlns:xdr="http://schemas.openxmlformats.org/drawingml/2006/spreadsheetDrawing">
      <xdr:col>9</xdr:col>
      <xdr:colOff>90805</xdr:colOff>
      <xdr:row>18</xdr:row>
      <xdr:rowOff>444500</xdr:rowOff>
    </xdr:from>
    <xdr:to xmlns:xdr="http://schemas.openxmlformats.org/drawingml/2006/spreadsheetDrawing">
      <xdr:col>10</xdr:col>
      <xdr:colOff>132715</xdr:colOff>
      <xdr:row>19</xdr:row>
      <xdr:rowOff>547370</xdr:rowOff>
    </xdr:to>
    <xdr:sp macro="" textlink="">
      <xdr:nvSpPr>
        <xdr:cNvPr id="12" name="テキスト 9"/>
        <xdr:cNvSpPr txBox="1"/>
      </xdr:nvSpPr>
      <xdr:spPr>
        <a:xfrm>
          <a:off x="12395200" y="16370300"/>
          <a:ext cx="1763395" cy="5524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pPr algn="ctr"/>
          <a:r>
            <a:rPr kumimoji="1" lang="ja-JP" altLang="en-US" b="1">
              <a:solidFill>
                <a:srgbClr val="FF6699"/>
              </a:solidFill>
              <a:latin typeface="BIZ UDPゴシック"/>
              <a:ea typeface="BIZ UDPゴシック"/>
            </a:rPr>
            <a:t>↑</a:t>
          </a:r>
          <a:endParaRPr kumimoji="1" lang="ja-JP" altLang="en-US" sz="1400" b="1">
            <a:solidFill>
              <a:srgbClr val="FF6699"/>
            </a:solidFill>
            <a:latin typeface="BIZ UDPゴシック"/>
            <a:ea typeface="BIZ UDPゴシック"/>
          </a:endParaRPr>
        </a:p>
        <a:p>
          <a:pPr algn="ctr"/>
          <a:r>
            <a:rPr kumimoji="1" lang="ja-JP" altLang="en-US" sz="1400" b="1">
              <a:solidFill>
                <a:srgbClr val="FF6699"/>
              </a:solidFill>
              <a:latin typeface="BIZ UDPゴシック"/>
              <a:ea typeface="BIZ UDPゴシック"/>
            </a:rPr>
            <a:t>「差引額」と同額</a:t>
          </a:r>
          <a:endParaRPr kumimoji="1" lang="ja-JP" altLang="en-US" sz="1400" b="1">
            <a:solidFill>
              <a:srgbClr val="FF6699"/>
            </a:solidFill>
          </a:endParaRPr>
        </a:p>
      </xdr:txBody>
    </xdr:sp>
    <xdr:clientData/>
  </xdr:twoCellAnchor>
  <xdr:twoCellAnchor>
    <xdr:from xmlns:xdr="http://schemas.openxmlformats.org/drawingml/2006/spreadsheetDrawing">
      <xdr:col>17</xdr:col>
      <xdr:colOff>90805</xdr:colOff>
      <xdr:row>18</xdr:row>
      <xdr:rowOff>444500</xdr:rowOff>
    </xdr:from>
    <xdr:to xmlns:xdr="http://schemas.openxmlformats.org/drawingml/2006/spreadsheetDrawing">
      <xdr:col>18</xdr:col>
      <xdr:colOff>132080</xdr:colOff>
      <xdr:row>19</xdr:row>
      <xdr:rowOff>547370</xdr:rowOff>
    </xdr:to>
    <xdr:sp macro="" textlink="">
      <xdr:nvSpPr>
        <xdr:cNvPr id="13" name="テキスト 10"/>
        <xdr:cNvSpPr txBox="1"/>
      </xdr:nvSpPr>
      <xdr:spPr>
        <a:xfrm>
          <a:off x="25238075" y="16370300"/>
          <a:ext cx="1671320" cy="5524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pPr algn="ctr"/>
          <a:r>
            <a:rPr kumimoji="1" lang="ja-JP" altLang="en-US" b="1">
              <a:solidFill>
                <a:srgbClr val="FF6699"/>
              </a:solidFill>
              <a:latin typeface="BIZ UDPゴシック"/>
              <a:ea typeface="BIZ UDPゴシック"/>
            </a:rPr>
            <a:t>↑</a:t>
          </a:r>
          <a:endParaRPr kumimoji="1" lang="ja-JP" altLang="en-US" sz="1400" b="1">
            <a:solidFill>
              <a:srgbClr val="FF6699"/>
            </a:solidFill>
            <a:latin typeface="BIZ UDPゴシック"/>
            <a:ea typeface="BIZ UDPゴシック"/>
          </a:endParaRPr>
        </a:p>
        <a:p>
          <a:pPr algn="ctr"/>
          <a:r>
            <a:rPr kumimoji="1" lang="ja-JP" altLang="en-US" sz="1400" b="1">
              <a:solidFill>
                <a:srgbClr val="FF6699"/>
              </a:solidFill>
              <a:latin typeface="BIZ UDPゴシック"/>
              <a:ea typeface="BIZ UDPゴシック"/>
            </a:rPr>
            <a:t>「差引額」と同額</a:t>
          </a:r>
          <a:endParaRPr kumimoji="1" lang="ja-JP" altLang="en-US" sz="1400" b="1">
            <a:solidFill>
              <a:srgbClr val="FF6699"/>
            </a:solidFill>
          </a:endParaRPr>
        </a:p>
      </xdr:txBody>
    </xdr:sp>
    <xdr:clientData/>
  </xdr:twoCellAnchor>
  <xdr:twoCellAnchor>
    <xdr:from xmlns:xdr="http://schemas.openxmlformats.org/drawingml/2006/spreadsheetDrawing">
      <xdr:col>3</xdr:col>
      <xdr:colOff>1052195</xdr:colOff>
      <xdr:row>1</xdr:row>
      <xdr:rowOff>735965</xdr:rowOff>
    </xdr:from>
    <xdr:to xmlns:xdr="http://schemas.openxmlformats.org/drawingml/2006/spreadsheetDrawing">
      <xdr:col>16</xdr:col>
      <xdr:colOff>1143635</xdr:colOff>
      <xdr:row>3</xdr:row>
      <xdr:rowOff>980440</xdr:rowOff>
    </xdr:to>
    <xdr:sp macro="" textlink="">
      <xdr:nvSpPr>
        <xdr:cNvPr id="14" name="テキスト 11"/>
        <xdr:cNvSpPr txBox="1"/>
      </xdr:nvSpPr>
      <xdr:spPr>
        <a:xfrm>
          <a:off x="3301365" y="1802765"/>
          <a:ext cx="21755100" cy="22409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2600" b="1">
              <a:latin typeface="BIZ UDPゴシック"/>
              <a:ea typeface="BIZ UDPゴシック"/>
            </a:rPr>
            <a:t>『【A】常勤の支援員を2名以上配置した場合』　または　『【B】支援員、補助員を配置した場合』　のどちらかを入力してください。</a:t>
          </a:r>
          <a:endParaRPr kumimoji="1" lang="ja-JP" altLang="en-US" sz="2600" b="1">
            <a:latin typeface="BIZ UDPゴシック"/>
            <a:ea typeface="BIZ UDPゴシック"/>
          </a:endParaRPr>
        </a:p>
        <a:p>
          <a:endParaRPr kumimoji="1" lang="ja-JP" altLang="en-US" sz="2600" b="1">
            <a:latin typeface="BIZ UDPゴシック"/>
            <a:ea typeface="BIZ UDPゴシック"/>
          </a:endParaRPr>
        </a:p>
        <a:p>
          <a:r>
            <a:rPr kumimoji="1" lang="ja-JP" altLang="en-US" sz="2000" b="1">
              <a:latin typeface="BIZ UDPゴシック"/>
              <a:ea typeface="BIZ UDPゴシック"/>
            </a:rPr>
            <a:t>【入力欄】・・・　　　　　　　　塗りつぶしのセル</a:t>
          </a:r>
          <a:r>
            <a:rPr kumimoji="1" lang="ja-JP" altLang="en-US" sz="2000" b="1">
              <a:solidFill>
                <a:schemeClr val="tx1"/>
              </a:solidFill>
              <a:latin typeface="BIZ UDPゴシック"/>
              <a:ea typeface="BIZ UDPゴシック"/>
            </a:rPr>
            <a:t>　（</a:t>
          </a:r>
          <a:r>
            <a:rPr kumimoji="1" lang="ja-JP" altLang="en-US" sz="2000" b="1">
              <a:solidFill>
                <a:schemeClr val="tx1"/>
              </a:solidFill>
              <a:latin typeface="BIZ UDPゴシック"/>
              <a:ea typeface="BIZ UDPゴシック"/>
            </a:rPr>
            <a:t>①見込み、　</a:t>
          </a:r>
          <a:r>
            <a:rPr kumimoji="1" lang="ja-JP" altLang="en-US" sz="2000" b="1">
              <a:solidFill>
                <a:schemeClr val="tx1"/>
              </a:solidFill>
              <a:latin typeface="BIZ UDPゴシック"/>
              <a:ea typeface="BIZ UDPゴシック"/>
            </a:rPr>
            <a:t>③支出額　、（ⅰ）保護者負担金その他収入額、（ⅱ）総支出額）</a:t>
          </a:r>
          <a:endParaRPr kumimoji="1" lang="ja-JP" altLang="en-US" sz="2000">
            <a:solidFill>
              <a:schemeClr val="tx1"/>
            </a:solidFill>
            <a:latin typeface="BIZ UDPゴシック"/>
            <a:ea typeface="BIZ UDPゴシック"/>
          </a:endParaRPr>
        </a:p>
        <a:p>
          <a:r>
            <a:rPr kumimoji="1" lang="ja-JP" altLang="en-US" sz="1600" b="1">
              <a:solidFill>
                <a:schemeClr val="tx1"/>
              </a:solidFill>
              <a:latin typeface="BIZ UDPゴシック"/>
              <a:ea typeface="BIZ UDPゴシック"/>
            </a:rPr>
            <a:t/>
          </a:r>
          <a:endParaRPr kumimoji="1" lang="ja-JP" altLang="en-US" sz="2600" b="1">
            <a:solidFill>
              <a:schemeClr val="tx1"/>
            </a:solidFill>
            <a:latin typeface="BIZ UDPゴシック"/>
            <a:ea typeface="BIZ UDPゴシック"/>
          </a:endParaRPr>
        </a:p>
      </xdr:txBody>
    </xdr:sp>
    <xdr:clientData/>
  </xdr:twoCellAnchor>
  <xdr:twoCellAnchor>
    <xdr:from xmlns:xdr="http://schemas.openxmlformats.org/drawingml/2006/spreadsheetDrawing">
      <xdr:col>4</xdr:col>
      <xdr:colOff>1214120</xdr:colOff>
      <xdr:row>2</xdr:row>
      <xdr:rowOff>667385</xdr:rowOff>
    </xdr:from>
    <xdr:to xmlns:xdr="http://schemas.openxmlformats.org/drawingml/2006/spreadsheetDrawing">
      <xdr:col>5</xdr:col>
      <xdr:colOff>326390</xdr:colOff>
      <xdr:row>3</xdr:row>
      <xdr:rowOff>110490</xdr:rowOff>
    </xdr:to>
    <xdr:sp macro="" textlink="">
      <xdr:nvSpPr>
        <xdr:cNvPr id="15" name="四角形 12"/>
        <xdr:cNvSpPr/>
      </xdr:nvSpPr>
      <xdr:spPr>
        <a:xfrm>
          <a:off x="4910455" y="2557145"/>
          <a:ext cx="1062355" cy="616585"/>
        </a:xfrm>
        <a:prstGeom prst="rect">
          <a:avLst/>
        </a:prstGeom>
        <a:solidFill>
          <a:srgbClr val="FFFFBE"/>
        </a:solidFill>
        <a:ln w="3175" cap="flat" cmpd="sng">
          <a:solidFill>
            <a:sysClr val="windowText" lastClr="000000"/>
          </a:solidFill>
          <a:prstDash val="solid"/>
          <a:miter/>
          <a:headEnd/>
          <a:tailEnd/>
        </a:ln>
      </xdr:spPr>
      <xdr:style>
        <a:lnRef idx="2">
          <a:srgbClr val="000000"/>
        </a:lnRef>
        <a:fillRef idx="1">
          <a:srgbClr val="000000"/>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3</xdr:col>
      <xdr:colOff>930910</xdr:colOff>
      <xdr:row>20</xdr:row>
      <xdr:rowOff>297815</xdr:rowOff>
    </xdr:from>
    <xdr:to xmlns:xdr="http://schemas.openxmlformats.org/drawingml/2006/spreadsheetDrawing">
      <xdr:col>5</xdr:col>
      <xdr:colOff>2197735</xdr:colOff>
      <xdr:row>22</xdr:row>
      <xdr:rowOff>591820</xdr:rowOff>
    </xdr:to>
    <xdr:sp macro="" textlink="">
      <xdr:nvSpPr>
        <xdr:cNvPr id="17" name="図形 14"/>
        <xdr:cNvSpPr/>
      </xdr:nvSpPr>
      <xdr:spPr>
        <a:xfrm>
          <a:off x="3180080" y="17313275"/>
          <a:ext cx="4664075" cy="1505585"/>
        </a:xfrm>
        <a:prstGeom prst="wedgeRectCallout">
          <a:avLst>
            <a:gd name="adj1" fmla="val 58171"/>
            <a:gd name="adj2" fmla="val 7144"/>
          </a:avLst>
        </a:prstGeom>
        <a:solidFill>
          <a:schemeClr val="bg1"/>
        </a:solidFill>
        <a:ln>
          <a:solidFill>
            <a:srgbClr val="FF66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1600" b="1">
              <a:solidFill>
                <a:srgbClr val="FF6699"/>
              </a:solidFill>
              <a:latin typeface="BIZ UDPゴシック"/>
              <a:ea typeface="BIZ UDPゴシック"/>
            </a:rPr>
            <a:t>「（ⅰ）保護者負担金その他収入額</a:t>
          </a:r>
          <a:r>
            <a:rPr kumimoji="1" lang="ja-JP" altLang="en-US" sz="1600" b="1">
              <a:solidFill>
                <a:srgbClr val="FF6699"/>
              </a:solidFill>
              <a:latin typeface="BIZ UDPゴシック"/>
              <a:ea typeface="BIZ UDPゴシック"/>
            </a:rPr>
            <a:t>」と「（ⅱ）総支出額」を入力してください。</a:t>
          </a:r>
          <a:endParaRPr kumimoji="1" lang="ja-JP" altLang="en-US">
            <a:solidFill>
              <a:srgbClr val="FF6699"/>
            </a:solidFill>
          </a:endParaRPr>
        </a:p>
        <a:p>
          <a:r>
            <a:rPr kumimoji="1" lang="ja-JP" altLang="en-US" sz="1600" b="1">
              <a:solidFill>
                <a:srgbClr val="FF6699"/>
              </a:solidFill>
              <a:latin typeface="BIZ UDPゴシック"/>
              <a:ea typeface="BIZ UDPゴシック"/>
            </a:rPr>
            <a:t/>
          </a:r>
          <a:endParaRPr kumimoji="1" lang="ja-JP" altLang="en-US">
            <a:solidFill>
              <a:srgbClr val="FF6699"/>
            </a:solidFill>
          </a:endParaRPr>
        </a:p>
        <a:p>
          <a:r>
            <a:rPr kumimoji="1" lang="ja-JP" altLang="en-US" sz="1600" b="1">
              <a:solidFill>
                <a:srgbClr val="FF6699"/>
              </a:solidFill>
              <a:latin typeface="BIZ UDPゴシック"/>
              <a:ea typeface="BIZ UDPゴシック"/>
            </a:rPr>
            <a:t>※予め例として入力しています</a:t>
          </a:r>
          <a:r>
            <a:rPr kumimoji="1" lang="ja-JP" altLang="en-US" sz="1600" b="1">
              <a:solidFill>
                <a:srgbClr val="FF6699"/>
              </a:solidFill>
              <a:latin typeface="BIZ UDPゴシック"/>
              <a:ea typeface="BIZ UDPゴシック"/>
            </a:rPr>
            <a:t>。</a:t>
          </a:r>
          <a:endParaRPr kumimoji="1" lang="ja-JP" altLang="en-US">
            <a:solidFill>
              <a:srgbClr val="FF6699"/>
            </a:solidFill>
          </a:endParaRPr>
        </a:p>
      </xdr:txBody>
    </xdr:sp>
    <xdr:clientData/>
  </xdr:twoCellAnchor>
  <xdr:twoCellAnchor>
    <xdr:from xmlns:xdr="http://schemas.openxmlformats.org/drawingml/2006/spreadsheetDrawing">
      <xdr:col>11</xdr:col>
      <xdr:colOff>1435735</xdr:colOff>
      <xdr:row>17</xdr:row>
      <xdr:rowOff>775335</xdr:rowOff>
    </xdr:from>
    <xdr:to xmlns:xdr="http://schemas.openxmlformats.org/drawingml/2006/spreadsheetDrawing">
      <xdr:col>13</xdr:col>
      <xdr:colOff>189865</xdr:colOff>
      <xdr:row>19</xdr:row>
      <xdr:rowOff>226060</xdr:rowOff>
    </xdr:to>
    <xdr:sp macro="" textlink="">
      <xdr:nvSpPr>
        <xdr:cNvPr id="18" name="楕円 15"/>
        <xdr:cNvSpPr/>
      </xdr:nvSpPr>
      <xdr:spPr>
        <a:xfrm>
          <a:off x="16954500" y="15794355"/>
          <a:ext cx="1739900" cy="807085"/>
        </a:xfrm>
        <a:prstGeom prst="ellipse">
          <a:avLst/>
        </a:prstGeom>
        <a:noFill/>
        <a:ln w="38100" cap="flat" cmpd="sng">
          <a:solidFill>
            <a:srgbClr val="FF6699"/>
          </a:solidFill>
          <a:prstDash val="solid"/>
          <a:miter/>
          <a:headEnd/>
          <a:tailEnd/>
        </a:ln>
      </xdr:spPr>
      <xdr:style>
        <a:lnRef idx="2">
          <a:srgbClr val="000000"/>
        </a:lnRef>
        <a:fillRef idx="1">
          <a:srgbClr val="000000"/>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19</xdr:col>
      <xdr:colOff>1574165</xdr:colOff>
      <xdr:row>17</xdr:row>
      <xdr:rowOff>807085</xdr:rowOff>
    </xdr:from>
    <xdr:to xmlns:xdr="http://schemas.openxmlformats.org/drawingml/2006/spreadsheetDrawing">
      <xdr:col>21</xdr:col>
      <xdr:colOff>38735</xdr:colOff>
      <xdr:row>19</xdr:row>
      <xdr:rowOff>255905</xdr:rowOff>
    </xdr:to>
    <xdr:sp macro="" textlink="">
      <xdr:nvSpPr>
        <xdr:cNvPr id="19" name="楕円 16"/>
        <xdr:cNvSpPr/>
      </xdr:nvSpPr>
      <xdr:spPr>
        <a:xfrm>
          <a:off x="29981525" y="15826105"/>
          <a:ext cx="1724660" cy="805180"/>
        </a:xfrm>
        <a:prstGeom prst="ellipse">
          <a:avLst/>
        </a:prstGeom>
        <a:noFill/>
        <a:ln w="38100" cap="flat" cmpd="sng">
          <a:solidFill>
            <a:srgbClr val="FF6699"/>
          </a:solidFill>
          <a:prstDash val="solid"/>
          <a:miter/>
          <a:headEnd/>
          <a:tailEnd/>
        </a:ln>
      </xdr:spPr>
      <xdr:style>
        <a:lnRef idx="2">
          <a:srgbClr val="000000"/>
        </a:lnRef>
        <a:fillRef idx="1">
          <a:srgbClr val="000000"/>
        </a:fillRef>
        <a:effectRef idx="0">
          <a:schemeClr val="accent1"/>
        </a:effectRef>
        <a:fontRef idx="minor">
          <a:schemeClr val="lt1"/>
        </a:fontRef>
      </xdr:style>
      <xdr:txBody>
        <a:bodyPr vertOverflow="clip" horzOverflow="clip"/>
        <a:lstStyle/>
        <a:p>
          <a:endParaRPr kumimoji="1"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l" t="t" r="r" b="b"/>
          <a:pathLst/>
        </a:custGeom>
        <a:solidFill>
          <a:srgbClr val="FF0066"/>
        </a:solidFill>
        <a:ln w="12700" cap="flat" cmpd="sng">
          <a:solidFill>
            <a:srgbClr val="FF6699"/>
          </a:solidFill>
          <a:prstDash val="solid"/>
          <a:miter/>
          <a:headEnd/>
          <a:tailEnd/>
        </a:ln>
      </a:spPr>
      <a:bodyPr vertOverflow="overflow" horzOverflow="overflow"/>
      <a:lstStyle/>
      <a:style>
        <a:lnRef idx="2">
          <a:srgbClr val="000000"/>
        </a:lnRef>
        <a:fillRef idx="1">
          <a:srgbClr val="000000"/>
        </a:fillRef>
        <a:effectRef idx="0">
          <a:schemeClr val="accent1"/>
        </a:effectRef>
        <a:fontRef idx="minor"/>
      </a:style>
    </a:sp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7">
    <pageSetUpPr fitToPage="1"/>
  </sheetPr>
  <dimension ref="B1:U39"/>
  <sheetViews>
    <sheetView tabSelected="1" view="pageBreakPreview" topLeftCell="A17" zoomScale="60" zoomScaleNormal="81" workbookViewId="0">
      <selection activeCell="M20" sqref="M20"/>
    </sheetView>
  </sheetViews>
  <sheetFormatPr defaultColWidth="9" defaultRowHeight="13.2"/>
  <cols>
    <col min="1" max="1" width="2.59765625" style="1" customWidth="1"/>
    <col min="2" max="3" width="15.109375" style="1" customWidth="1"/>
    <col min="4" max="4" width="21.109375" style="2" customWidth="1"/>
    <col min="5" max="5" width="28.44140625" style="2" customWidth="1"/>
    <col min="6" max="6" width="39.5546875" style="1" customWidth="1"/>
    <col min="7" max="7" width="21.6640625" style="1" customWidth="1"/>
    <col min="8" max="8" width="17" style="1" customWidth="1"/>
    <col min="9" max="9" width="18.88671875" style="1" customWidth="1"/>
    <col min="10" max="10" width="25.109375" style="1" customWidth="1"/>
    <col min="11" max="13" width="21.77734375" style="1" customWidth="1"/>
    <col min="14" max="14" width="41.109375" style="1" customWidth="1"/>
    <col min="15" max="15" width="22.21875" style="1" customWidth="1"/>
    <col min="16" max="16" width="15.5546875" style="1" customWidth="1"/>
    <col min="17" max="17" width="18" style="1" customWidth="1"/>
    <col min="18" max="21" width="23.77734375" style="1" customWidth="1"/>
    <col min="22" max="177" width="2.59765625" style="1" customWidth="1"/>
    <col min="178" max="16384" width="9" style="1"/>
  </cols>
  <sheetData>
    <row r="1" spans="2:21" ht="84" customHeight="1">
      <c r="B1" s="3" t="s">
        <v>31</v>
      </c>
      <c r="C1" s="3"/>
      <c r="D1" s="3"/>
      <c r="E1" s="3"/>
      <c r="F1" s="3"/>
      <c r="G1" s="3"/>
      <c r="H1" s="3"/>
      <c r="I1" s="3"/>
      <c r="J1" s="3"/>
      <c r="K1" s="3"/>
      <c r="L1" s="3"/>
      <c r="M1" s="3"/>
      <c r="N1" s="3"/>
      <c r="O1" s="3"/>
      <c r="P1" s="3"/>
      <c r="Q1" s="3"/>
      <c r="R1" s="3"/>
      <c r="S1" s="3"/>
      <c r="T1" s="3"/>
      <c r="U1" s="3"/>
    </row>
    <row r="2" spans="2:21" ht="64.8" customHeight="1"/>
    <row r="3" spans="2:21" ht="92.4" customHeight="1"/>
    <row r="4" spans="2:21" ht="92.4" customHeight="1"/>
    <row r="5" spans="2:21" ht="92.4" customHeight="1"/>
    <row r="6" spans="2:21" ht="51.6" customHeight="1">
      <c r="B6" s="4"/>
      <c r="C6" s="4"/>
      <c r="D6" s="4"/>
      <c r="E6" s="4"/>
      <c r="F6" s="4"/>
      <c r="G6" s="4"/>
      <c r="H6" s="4"/>
      <c r="I6" s="4"/>
      <c r="J6" s="4"/>
      <c r="K6" s="4"/>
      <c r="L6" s="4"/>
      <c r="M6" s="4"/>
      <c r="N6" s="4"/>
      <c r="O6" s="4"/>
      <c r="P6" s="4"/>
      <c r="Q6" s="4"/>
    </row>
    <row r="7" spans="2:21" ht="51.6" customHeight="1">
      <c r="B7" s="4"/>
      <c r="C7" s="4"/>
      <c r="D7" s="4"/>
      <c r="E7" s="4"/>
      <c r="F7" s="4"/>
      <c r="G7" s="4"/>
      <c r="H7" s="4"/>
      <c r="I7" s="4"/>
      <c r="J7" s="4"/>
      <c r="K7" s="4"/>
      <c r="L7" s="4"/>
      <c r="M7" s="4"/>
      <c r="N7" s="4"/>
      <c r="O7" s="4"/>
      <c r="P7" s="4"/>
      <c r="Q7" s="4"/>
    </row>
    <row r="8" spans="2:21" ht="37.200000000000003" customHeight="1"/>
    <row r="9" spans="2:21" ht="55.2" customHeight="1">
      <c r="B9" s="5"/>
      <c r="C9" s="17" t="s">
        <v>55</v>
      </c>
      <c r="D9" s="17" t="s">
        <v>44</v>
      </c>
      <c r="E9" s="32" t="s">
        <v>42</v>
      </c>
      <c r="F9" s="42" t="s">
        <v>23</v>
      </c>
      <c r="G9" s="50"/>
      <c r="H9" s="50"/>
      <c r="I9" s="50"/>
      <c r="J9" s="50"/>
      <c r="K9" s="50"/>
      <c r="L9" s="50"/>
      <c r="M9" s="77"/>
      <c r="N9" s="87" t="s">
        <v>45</v>
      </c>
      <c r="O9" s="98"/>
      <c r="P9" s="98"/>
      <c r="Q9" s="98"/>
      <c r="R9" s="98"/>
      <c r="S9" s="98"/>
      <c r="T9" s="98"/>
      <c r="U9" s="103"/>
    </row>
    <row r="10" spans="2:21" ht="70.8" customHeight="1">
      <c r="B10" s="6"/>
      <c r="C10" s="18"/>
      <c r="D10" s="18"/>
      <c r="E10" s="33"/>
      <c r="F10" s="43" t="s">
        <v>39</v>
      </c>
      <c r="G10" s="51" t="s">
        <v>27</v>
      </c>
      <c r="H10" s="51"/>
      <c r="I10" s="63" t="s">
        <v>36</v>
      </c>
      <c r="J10" s="51" t="s">
        <v>61</v>
      </c>
      <c r="K10" s="63" t="s">
        <v>56</v>
      </c>
      <c r="L10" s="74" t="s">
        <v>57</v>
      </c>
      <c r="M10" s="78" t="s">
        <v>58</v>
      </c>
      <c r="N10" s="88" t="s">
        <v>39</v>
      </c>
      <c r="O10" s="99" t="s">
        <v>27</v>
      </c>
      <c r="P10" s="99"/>
      <c r="Q10" s="101" t="s">
        <v>36</v>
      </c>
      <c r="R10" s="99" t="s">
        <v>61</v>
      </c>
      <c r="S10" s="101" t="s">
        <v>56</v>
      </c>
      <c r="T10" s="102" t="s">
        <v>57</v>
      </c>
      <c r="U10" s="104" t="s">
        <v>58</v>
      </c>
    </row>
    <row r="11" spans="2:21" ht="141.6" customHeight="1">
      <c r="B11" s="7"/>
      <c r="C11" s="19" t="s">
        <v>9</v>
      </c>
      <c r="D11" s="25" t="s">
        <v>59</v>
      </c>
      <c r="E11" s="34" t="s">
        <v>14</v>
      </c>
      <c r="F11" s="44" t="s">
        <v>62</v>
      </c>
      <c r="G11" s="52" t="s">
        <v>52</v>
      </c>
      <c r="H11" s="57">
        <v>20</v>
      </c>
      <c r="I11" s="64">
        <f>VLOOKUP(H11,'（参考）児童数ごとの基本額【公募】'!A1:C37,2)</f>
        <v>7079000</v>
      </c>
      <c r="J11" s="67">
        <v>9000000</v>
      </c>
      <c r="K11" s="73">
        <f>J11+J15+J16</f>
        <v>12400000</v>
      </c>
      <c r="L11" s="75">
        <f>I11+I12+I13+I14+I15+I16</f>
        <v>12591000</v>
      </c>
      <c r="M11" s="79">
        <f>MIN(K11:L16)</f>
        <v>12400000</v>
      </c>
      <c r="N11" s="89" t="s">
        <v>63</v>
      </c>
      <c r="O11" s="52" t="s">
        <v>52</v>
      </c>
      <c r="P11" s="57">
        <v>10</v>
      </c>
      <c r="Q11" s="64">
        <f>VLOOKUP(P11,'（参考）児童数ごとの基本額【公募】'!A1:C37,3)</f>
        <v>2776000</v>
      </c>
      <c r="R11" s="67">
        <v>3000000</v>
      </c>
      <c r="S11" s="73">
        <f>R11+R15+R16</f>
        <v>3000000</v>
      </c>
      <c r="T11" s="75">
        <f>Q11+Q12+Q13+Q14+Q15+Q16</f>
        <v>3337000</v>
      </c>
      <c r="U11" s="79">
        <f>MIN(S11:T16)</f>
        <v>3000000</v>
      </c>
    </row>
    <row r="12" spans="2:21" ht="45.6" customHeight="1">
      <c r="B12" s="8" t="s">
        <v>2</v>
      </c>
      <c r="C12" s="19"/>
      <c r="D12" s="25" t="s">
        <v>49</v>
      </c>
      <c r="E12" s="34"/>
      <c r="F12" s="44" t="s">
        <v>20</v>
      </c>
      <c r="G12" s="52" t="s">
        <v>33</v>
      </c>
      <c r="H12" s="58">
        <v>290</v>
      </c>
      <c r="I12" s="64">
        <f>31000*(H12-250)</f>
        <v>1240000</v>
      </c>
      <c r="J12" s="67"/>
      <c r="K12" s="73"/>
      <c r="L12" s="75"/>
      <c r="M12" s="79"/>
      <c r="N12" s="90" t="s">
        <v>0</v>
      </c>
      <c r="O12" s="52" t="s">
        <v>33</v>
      </c>
      <c r="P12" s="58">
        <v>255</v>
      </c>
      <c r="Q12" s="64">
        <f>23000*(P12-250)</f>
        <v>115000</v>
      </c>
      <c r="R12" s="67"/>
      <c r="S12" s="73"/>
      <c r="T12" s="75"/>
      <c r="U12" s="79"/>
    </row>
    <row r="13" spans="2:21" ht="55.2" customHeight="1">
      <c r="B13" s="8"/>
      <c r="C13" s="19"/>
      <c r="D13" s="25" t="s">
        <v>60</v>
      </c>
      <c r="E13" s="34"/>
      <c r="F13" s="44" t="s">
        <v>22</v>
      </c>
      <c r="G13" s="52" t="s">
        <v>6</v>
      </c>
      <c r="H13" s="59">
        <v>0.5</v>
      </c>
      <c r="I13" s="64">
        <f>804000*H13</f>
        <v>402000</v>
      </c>
      <c r="J13" s="67"/>
      <c r="K13" s="73"/>
      <c r="L13" s="75"/>
      <c r="M13" s="79"/>
      <c r="N13" s="89" t="s">
        <v>51</v>
      </c>
      <c r="O13" s="52" t="s">
        <v>6</v>
      </c>
      <c r="P13" s="59">
        <v>0</v>
      </c>
      <c r="Q13" s="64">
        <f>495000*P13</f>
        <v>0</v>
      </c>
      <c r="R13" s="67"/>
      <c r="S13" s="73"/>
      <c r="T13" s="75"/>
      <c r="U13" s="79"/>
    </row>
    <row r="14" spans="2:21" ht="56.4" customHeight="1">
      <c r="B14" s="8"/>
      <c r="C14" s="19"/>
      <c r="D14" s="25" t="s">
        <v>7</v>
      </c>
      <c r="E14" s="34"/>
      <c r="F14" s="44" t="s">
        <v>19</v>
      </c>
      <c r="G14" s="52" t="s">
        <v>38</v>
      </c>
      <c r="H14" s="59">
        <v>2.5</v>
      </c>
      <c r="I14" s="64">
        <f>362000*H14</f>
        <v>905000</v>
      </c>
      <c r="J14" s="67"/>
      <c r="K14" s="73"/>
      <c r="L14" s="75"/>
      <c r="M14" s="79"/>
      <c r="N14" s="89" t="s">
        <v>16</v>
      </c>
      <c r="O14" s="52" t="s">
        <v>38</v>
      </c>
      <c r="P14" s="59">
        <v>2</v>
      </c>
      <c r="Q14" s="64">
        <f>223000*P14</f>
        <v>446000</v>
      </c>
      <c r="R14" s="67"/>
      <c r="S14" s="73"/>
      <c r="T14" s="75"/>
      <c r="U14" s="79"/>
    </row>
    <row r="15" spans="2:21" ht="58.2" customHeight="1">
      <c r="B15" s="8"/>
      <c r="C15" s="19"/>
      <c r="D15" s="25" t="s">
        <v>32</v>
      </c>
      <c r="E15" s="35" t="s">
        <v>11</v>
      </c>
      <c r="F15" s="45">
        <v>2352000</v>
      </c>
      <c r="G15" s="53" t="s">
        <v>15</v>
      </c>
      <c r="H15" s="60" t="s">
        <v>37</v>
      </c>
      <c r="I15" s="64">
        <f>IF(H15="〇",2352000,0)</f>
        <v>2352000</v>
      </c>
      <c r="J15" s="68">
        <v>2400000</v>
      </c>
      <c r="K15" s="73"/>
      <c r="L15" s="75"/>
      <c r="M15" s="79"/>
      <c r="N15" s="91" t="s">
        <v>28</v>
      </c>
      <c r="O15" s="53" t="s">
        <v>15</v>
      </c>
      <c r="P15" s="60" t="s">
        <v>5</v>
      </c>
      <c r="Q15" s="64">
        <f>IF(P15="〇",2352000,0)</f>
        <v>0</v>
      </c>
      <c r="R15" s="68"/>
      <c r="S15" s="73"/>
      <c r="T15" s="75"/>
      <c r="U15" s="79"/>
    </row>
    <row r="16" spans="2:21" ht="66" customHeight="1">
      <c r="B16" s="8"/>
      <c r="C16" s="19"/>
      <c r="D16" s="25" t="s">
        <v>54</v>
      </c>
      <c r="E16" s="35" t="s">
        <v>30</v>
      </c>
      <c r="F16" s="45">
        <v>613000</v>
      </c>
      <c r="G16" s="53" t="s">
        <v>53</v>
      </c>
      <c r="H16" s="60" t="s">
        <v>37</v>
      </c>
      <c r="I16" s="64">
        <f>IF(H16="〇",613000,0)</f>
        <v>613000</v>
      </c>
      <c r="J16" s="68">
        <v>1000000</v>
      </c>
      <c r="K16" s="73"/>
      <c r="L16" s="75"/>
      <c r="M16" s="79"/>
      <c r="N16" s="92"/>
      <c r="O16" s="53" t="s">
        <v>53</v>
      </c>
      <c r="P16" s="60" t="s">
        <v>5</v>
      </c>
      <c r="Q16" s="64">
        <f>IF(P16="〇",613000,0)</f>
        <v>0</v>
      </c>
      <c r="R16" s="68"/>
      <c r="S16" s="73"/>
      <c r="T16" s="75"/>
      <c r="U16" s="79"/>
    </row>
    <row r="17" spans="2:21" ht="67.2" customHeight="1">
      <c r="B17" s="8"/>
      <c r="C17" s="20" t="s">
        <v>18</v>
      </c>
      <c r="D17" s="25" t="s">
        <v>41</v>
      </c>
      <c r="E17" s="35" t="s">
        <v>40</v>
      </c>
      <c r="F17" s="45">
        <v>2352000</v>
      </c>
      <c r="G17" s="53" t="s">
        <v>17</v>
      </c>
      <c r="H17" s="60" t="s">
        <v>5</v>
      </c>
      <c r="I17" s="64">
        <f>IF(H17="〇",2352000,0)</f>
        <v>0</v>
      </c>
      <c r="J17" s="68"/>
      <c r="K17" s="73">
        <f>J17+J18</f>
        <v>0</v>
      </c>
      <c r="L17" s="75">
        <f>I17+I18</f>
        <v>0</v>
      </c>
      <c r="M17" s="79">
        <f>MIN(K17:L18)</f>
        <v>0</v>
      </c>
      <c r="N17" s="92"/>
      <c r="O17" s="53" t="s">
        <v>17</v>
      </c>
      <c r="P17" s="60" t="s">
        <v>5</v>
      </c>
      <c r="Q17" s="64">
        <f>IF(P17="〇",2352000,0)</f>
        <v>0</v>
      </c>
      <c r="R17" s="68"/>
      <c r="S17" s="73">
        <f>R17+R18</f>
        <v>960000</v>
      </c>
      <c r="T17" s="75">
        <f>Q17+Q18</f>
        <v>735000</v>
      </c>
      <c r="U17" s="79">
        <f>MIN(S17:T18)</f>
        <v>735000</v>
      </c>
    </row>
    <row r="18" spans="2:21" ht="71.400000000000006" customHeight="1">
      <c r="B18" s="8"/>
      <c r="C18" s="20"/>
      <c r="D18" s="25" t="s">
        <v>29</v>
      </c>
      <c r="E18" s="34" t="s">
        <v>26</v>
      </c>
      <c r="F18" s="46">
        <v>735000</v>
      </c>
      <c r="G18" s="53" t="s">
        <v>34</v>
      </c>
      <c r="H18" s="60" t="s">
        <v>5</v>
      </c>
      <c r="I18" s="64">
        <f>IF(H18="〇",735000,0)</f>
        <v>0</v>
      </c>
      <c r="J18" s="68"/>
      <c r="K18" s="73"/>
      <c r="L18" s="75"/>
      <c r="M18" s="80"/>
      <c r="N18" s="93"/>
      <c r="O18" s="53" t="s">
        <v>34</v>
      </c>
      <c r="P18" s="60" t="s">
        <v>37</v>
      </c>
      <c r="Q18" s="64">
        <f>IF(P18="〇",735000,0)</f>
        <v>735000</v>
      </c>
      <c r="R18" s="68">
        <v>960000</v>
      </c>
      <c r="S18" s="73"/>
      <c r="T18" s="75"/>
      <c r="U18" s="80"/>
    </row>
    <row r="19" spans="2:21" s="1" customFormat="1" ht="35.4" customHeight="1">
      <c r="B19" s="9"/>
      <c r="C19" s="21"/>
      <c r="D19" s="21"/>
      <c r="E19" s="36"/>
      <c r="F19" s="47" t="s">
        <v>24</v>
      </c>
      <c r="G19" s="54"/>
      <c r="H19" s="54"/>
      <c r="I19" s="65">
        <f>SUM(I11:I18)</f>
        <v>12591000</v>
      </c>
      <c r="J19" s="69">
        <f>SUM(J11:J18)</f>
        <v>12400000</v>
      </c>
      <c r="K19" s="69">
        <f>SUM(K11:K18)</f>
        <v>12400000</v>
      </c>
      <c r="L19" s="76">
        <f>SUM(L11:L18)</f>
        <v>12591000</v>
      </c>
      <c r="M19" s="81">
        <f>SUM(M11:M18)</f>
        <v>12400000</v>
      </c>
      <c r="N19" s="94" t="s">
        <v>24</v>
      </c>
      <c r="O19" s="100"/>
      <c r="P19" s="100"/>
      <c r="Q19" s="65">
        <f>SUM(Q11:Q18)</f>
        <v>4072000</v>
      </c>
      <c r="R19" s="69">
        <f>SUM(R11:R18)</f>
        <v>3960000</v>
      </c>
      <c r="S19" s="69">
        <f>SUM(S11:S18)</f>
        <v>3960000</v>
      </c>
      <c r="T19" s="76">
        <f>SUM(T11:T18)</f>
        <v>4072000</v>
      </c>
      <c r="U19" s="81">
        <f>SUM(U11:U18)</f>
        <v>3735000</v>
      </c>
    </row>
    <row r="20" spans="2:21" s="1" customFormat="1" ht="50.4" customHeight="1">
      <c r="B20" s="10" t="s">
        <v>67</v>
      </c>
      <c r="C20" s="10"/>
      <c r="D20" s="10"/>
      <c r="E20" s="10"/>
      <c r="F20" s="10"/>
      <c r="G20" s="10"/>
      <c r="H20" s="10"/>
      <c r="I20" s="10"/>
      <c r="J20" s="71"/>
      <c r="K20" s="71"/>
      <c r="L20" s="71"/>
      <c r="M20" s="71"/>
      <c r="N20" s="95"/>
      <c r="O20" s="48"/>
      <c r="P20" s="48"/>
      <c r="Q20" s="66"/>
      <c r="R20" s="71"/>
      <c r="S20" s="71"/>
      <c r="T20" s="71"/>
      <c r="U20" s="71"/>
    </row>
    <row r="21" spans="2:21" s="1" customFormat="1" ht="35.4" customHeight="1">
      <c r="B21" s="11"/>
      <c r="C21" s="11"/>
      <c r="D21" s="11"/>
      <c r="E21" s="11"/>
      <c r="F21" s="48"/>
      <c r="G21" s="55" t="s">
        <v>69</v>
      </c>
      <c r="H21" s="55"/>
      <c r="I21" s="55"/>
      <c r="J21" s="70">
        <f>J23-J22</f>
        <v>12400000</v>
      </c>
      <c r="K21" s="71"/>
      <c r="L21" s="71"/>
      <c r="M21" s="71"/>
      <c r="N21" s="95"/>
      <c r="O21" s="55" t="s">
        <v>69</v>
      </c>
      <c r="P21" s="55"/>
      <c r="Q21" s="55"/>
      <c r="R21" s="70">
        <f>R23-R22</f>
        <v>3960000</v>
      </c>
      <c r="S21" s="71"/>
      <c r="T21" s="71"/>
      <c r="U21" s="71"/>
    </row>
    <row r="22" spans="2:21" s="1" customFormat="1" ht="60" customHeight="1">
      <c r="B22" s="11"/>
      <c r="C22" s="11"/>
      <c r="D22" s="11"/>
      <c r="E22" s="11"/>
      <c r="F22" s="48"/>
      <c r="G22" s="56" t="s">
        <v>64</v>
      </c>
      <c r="H22" s="61"/>
      <c r="I22" s="61"/>
      <c r="J22" s="72">
        <v>4000000</v>
      </c>
      <c r="K22" s="71"/>
      <c r="L22" s="71"/>
      <c r="M22" s="71"/>
      <c r="N22" s="95"/>
      <c r="O22" s="56" t="s">
        <v>64</v>
      </c>
      <c r="P22" s="61"/>
      <c r="Q22" s="61"/>
      <c r="R22" s="72">
        <v>1700000</v>
      </c>
      <c r="S22" s="71"/>
      <c r="T22" s="71"/>
      <c r="U22" s="71"/>
    </row>
    <row r="23" spans="2:21" s="1" customFormat="1" ht="52.8" customHeight="1">
      <c r="B23" s="11"/>
      <c r="C23" s="11"/>
      <c r="D23" s="11"/>
      <c r="E23" s="11"/>
      <c r="F23" s="48"/>
      <c r="G23" s="56" t="s">
        <v>65</v>
      </c>
      <c r="H23" s="62"/>
      <c r="I23" s="62"/>
      <c r="J23" s="72">
        <v>16400000</v>
      </c>
      <c r="K23" s="71"/>
      <c r="L23" s="71"/>
      <c r="M23" s="71"/>
      <c r="N23" s="95"/>
      <c r="O23" s="56" t="s">
        <v>65</v>
      </c>
      <c r="P23" s="62"/>
      <c r="Q23" s="62"/>
      <c r="R23" s="72">
        <v>5660000</v>
      </c>
      <c r="S23" s="71"/>
      <c r="T23" s="71"/>
      <c r="U23" s="71"/>
    </row>
    <row r="24" spans="2:21" s="1" customFormat="1" ht="35.4" customHeight="1">
      <c r="B24" s="11"/>
      <c r="C24" s="11"/>
      <c r="D24" s="11"/>
      <c r="E24" s="11"/>
      <c r="F24" s="48"/>
      <c r="G24" s="48"/>
      <c r="H24" s="48"/>
      <c r="I24" s="66"/>
      <c r="J24" s="71"/>
      <c r="K24" s="71"/>
      <c r="L24" s="71"/>
      <c r="M24" s="71"/>
      <c r="N24" s="95"/>
      <c r="O24" s="95"/>
      <c r="P24" s="95"/>
      <c r="Q24" s="66"/>
      <c r="R24" s="71"/>
      <c r="S24" s="71"/>
      <c r="T24" s="71"/>
      <c r="U24" s="71"/>
    </row>
    <row r="25" spans="2:21" s="1" customFormat="1" ht="22.2" customHeight="1">
      <c r="B25" s="12"/>
      <c r="C25" s="12"/>
      <c r="D25" s="26"/>
      <c r="E25" s="2"/>
      <c r="F25" s="49"/>
      <c r="G25" s="49"/>
      <c r="H25" s="49"/>
    </row>
    <row r="26" spans="2:21" s="1" customFormat="1" ht="22.2" customHeight="1">
      <c r="B26" s="12"/>
      <c r="C26" s="12"/>
      <c r="D26" s="26"/>
      <c r="E26" s="2"/>
      <c r="F26" s="49"/>
      <c r="G26" s="49"/>
      <c r="H26" s="49"/>
    </row>
    <row r="27" spans="2:21" ht="30" customHeight="1">
      <c r="B27" s="13" t="s">
        <v>66</v>
      </c>
      <c r="C27" s="13"/>
      <c r="D27" s="13"/>
      <c r="E27" s="13"/>
      <c r="F27" s="13"/>
      <c r="G27" s="13"/>
      <c r="H27" s="13"/>
      <c r="I27" s="13"/>
      <c r="J27" s="13"/>
      <c r="K27" s="13"/>
      <c r="L27" s="13"/>
      <c r="M27" s="13"/>
      <c r="N27" s="13"/>
      <c r="O27" s="13"/>
      <c r="P27" s="13"/>
      <c r="Q27" s="13"/>
    </row>
    <row r="28" spans="2:21" ht="30" customHeight="1">
      <c r="B28" s="4"/>
      <c r="C28" s="4"/>
      <c r="D28" s="4"/>
      <c r="E28" s="4"/>
      <c r="F28" s="4"/>
      <c r="G28" s="4"/>
      <c r="H28" s="4"/>
      <c r="I28" s="4"/>
      <c r="J28" s="4"/>
      <c r="K28" s="4"/>
      <c r="L28" s="4"/>
      <c r="M28" s="4"/>
      <c r="N28" s="4"/>
      <c r="O28" s="4"/>
      <c r="P28" s="4"/>
      <c r="Q28" s="4"/>
    </row>
    <row r="29" spans="2:21" ht="30" customHeight="1">
      <c r="B29" s="14" t="s">
        <v>3</v>
      </c>
      <c r="C29" s="14"/>
      <c r="D29" s="14"/>
      <c r="E29" s="14"/>
      <c r="F29" s="14"/>
      <c r="G29" s="14"/>
      <c r="H29" s="14"/>
      <c r="I29" s="14"/>
      <c r="J29" s="14"/>
      <c r="K29" s="14"/>
      <c r="L29" s="14"/>
      <c r="M29" s="14"/>
      <c r="N29" s="14"/>
      <c r="O29" s="14"/>
      <c r="P29" s="14"/>
      <c r="Q29" s="14"/>
    </row>
    <row r="30" spans="2:21" ht="30" customHeight="1">
      <c r="B30" s="15">
        <v>1</v>
      </c>
      <c r="C30" s="22" t="s">
        <v>46</v>
      </c>
      <c r="D30" s="27" t="s">
        <v>12</v>
      </c>
      <c r="E30" s="37"/>
      <c r="F30" s="37"/>
      <c r="G30" s="37"/>
      <c r="H30" s="37"/>
      <c r="I30" s="37"/>
      <c r="J30" s="37"/>
      <c r="K30" s="37"/>
      <c r="L30" s="37"/>
      <c r="M30" s="82"/>
      <c r="N30" s="96"/>
      <c r="O30" s="96"/>
      <c r="P30" s="96"/>
      <c r="Q30" s="96"/>
    </row>
    <row r="31" spans="2:21" ht="175.8" customHeight="1">
      <c r="B31" s="16"/>
      <c r="C31" s="23" t="s">
        <v>47</v>
      </c>
      <c r="D31" s="28" t="s">
        <v>68</v>
      </c>
      <c r="E31" s="38"/>
      <c r="F31" s="38"/>
      <c r="G31" s="38"/>
      <c r="H31" s="38"/>
      <c r="I31" s="38"/>
      <c r="J31" s="38"/>
      <c r="K31" s="38"/>
      <c r="L31" s="38"/>
      <c r="M31" s="83"/>
      <c r="N31" s="97"/>
      <c r="O31" s="97"/>
      <c r="P31" s="97"/>
      <c r="Q31" s="97"/>
    </row>
    <row r="32" spans="2:21" ht="48" customHeight="1">
      <c r="B32" s="15">
        <v>2</v>
      </c>
      <c r="C32" s="24" t="s">
        <v>46</v>
      </c>
      <c r="D32" s="27" t="s">
        <v>4</v>
      </c>
      <c r="E32" s="37"/>
      <c r="F32" s="37"/>
      <c r="G32" s="37"/>
      <c r="H32" s="37"/>
      <c r="I32" s="37"/>
      <c r="J32" s="37"/>
      <c r="K32" s="37"/>
      <c r="L32" s="37"/>
      <c r="M32" s="82"/>
      <c r="N32" s="96"/>
      <c r="O32" s="96"/>
      <c r="P32" s="96"/>
      <c r="Q32" s="96"/>
    </row>
    <row r="33" spans="2:17" ht="47.4" customHeight="1">
      <c r="B33" s="16"/>
      <c r="C33" s="23" t="s">
        <v>47</v>
      </c>
      <c r="D33" s="28" t="s">
        <v>43</v>
      </c>
      <c r="E33" s="38"/>
      <c r="F33" s="38"/>
      <c r="G33" s="38"/>
      <c r="H33" s="38"/>
      <c r="I33" s="38"/>
      <c r="J33" s="38"/>
      <c r="K33" s="38"/>
      <c r="L33" s="38"/>
      <c r="M33" s="83"/>
      <c r="N33" s="97"/>
      <c r="O33" s="97"/>
      <c r="P33" s="97"/>
      <c r="Q33" s="97"/>
    </row>
    <row r="34" spans="2:17" ht="42.6" customHeight="1">
      <c r="B34" s="15">
        <v>3</v>
      </c>
      <c r="C34" s="22" t="s">
        <v>46</v>
      </c>
      <c r="D34" s="29" t="s">
        <v>48</v>
      </c>
      <c r="E34" s="39"/>
      <c r="F34" s="39"/>
      <c r="G34" s="39"/>
      <c r="H34" s="39"/>
      <c r="I34" s="39"/>
      <c r="J34" s="39"/>
      <c r="K34" s="39"/>
      <c r="L34" s="39"/>
      <c r="M34" s="84"/>
      <c r="N34" s="96"/>
      <c r="O34" s="96"/>
      <c r="P34" s="96"/>
      <c r="Q34" s="96"/>
    </row>
    <row r="35" spans="2:17" ht="45.6" customHeight="1">
      <c r="B35" s="16"/>
      <c r="C35" s="23" t="s">
        <v>47</v>
      </c>
      <c r="D35" s="30" t="s">
        <v>8</v>
      </c>
      <c r="E35" s="40"/>
      <c r="F35" s="40"/>
      <c r="G35" s="40"/>
      <c r="H35" s="40"/>
      <c r="I35" s="40"/>
      <c r="J35" s="40"/>
      <c r="K35" s="40"/>
      <c r="L35" s="40"/>
      <c r="M35" s="85"/>
      <c r="N35" s="97"/>
      <c r="O35" s="97"/>
      <c r="P35" s="97"/>
      <c r="Q35" s="97"/>
    </row>
    <row r="36" spans="2:17" ht="30" customHeight="1">
      <c r="B36" s="15">
        <v>4</v>
      </c>
      <c r="C36" s="24" t="s">
        <v>46</v>
      </c>
      <c r="D36" s="27" t="s">
        <v>35</v>
      </c>
      <c r="E36" s="37"/>
      <c r="F36" s="37"/>
      <c r="G36" s="37"/>
      <c r="H36" s="37"/>
      <c r="I36" s="37"/>
      <c r="J36" s="37"/>
      <c r="K36" s="37"/>
      <c r="L36" s="37"/>
      <c r="M36" s="82"/>
      <c r="N36" s="96"/>
      <c r="O36" s="96"/>
      <c r="P36" s="96"/>
      <c r="Q36" s="96"/>
    </row>
    <row r="37" spans="2:17" ht="51" customHeight="1">
      <c r="B37" s="16"/>
      <c r="C37" s="23" t="s">
        <v>47</v>
      </c>
      <c r="D37" s="28" t="s">
        <v>25</v>
      </c>
      <c r="E37" s="38"/>
      <c r="F37" s="38"/>
      <c r="G37" s="38"/>
      <c r="H37" s="38"/>
      <c r="I37" s="38"/>
      <c r="J37" s="38"/>
      <c r="K37" s="38"/>
      <c r="L37" s="38"/>
      <c r="M37" s="83"/>
      <c r="N37" s="97"/>
      <c r="O37" s="97"/>
      <c r="P37" s="97"/>
      <c r="Q37" s="97"/>
    </row>
    <row r="38" spans="2:17" ht="30" customHeight="1">
      <c r="B38" s="15">
        <v>5</v>
      </c>
      <c r="C38" s="22" t="s">
        <v>46</v>
      </c>
      <c r="D38" s="31" t="s">
        <v>50</v>
      </c>
      <c r="E38" s="41"/>
      <c r="F38" s="41"/>
      <c r="G38" s="41"/>
      <c r="H38" s="41"/>
      <c r="I38" s="41"/>
      <c r="J38" s="41"/>
      <c r="K38" s="41"/>
      <c r="L38" s="41"/>
      <c r="M38" s="86"/>
      <c r="N38" s="97"/>
      <c r="O38" s="97"/>
      <c r="P38" s="97"/>
      <c r="Q38" s="97"/>
    </row>
    <row r="39" spans="2:17" ht="60" customHeight="1">
      <c r="B39" s="16"/>
      <c r="C39" s="23" t="s">
        <v>47</v>
      </c>
      <c r="D39" s="28" t="s">
        <v>21</v>
      </c>
      <c r="E39" s="38"/>
      <c r="F39" s="38"/>
      <c r="G39" s="38"/>
      <c r="H39" s="38"/>
      <c r="I39" s="38"/>
      <c r="J39" s="38"/>
      <c r="K39" s="38"/>
      <c r="L39" s="38"/>
      <c r="M39" s="83"/>
      <c r="N39" s="97"/>
      <c r="O39" s="97"/>
      <c r="P39" s="97"/>
      <c r="Q39" s="97"/>
    </row>
    <row r="40" spans="2:17" ht="30" customHeight="1"/>
    <row r="41" spans="2:17" ht="30" customHeight="1"/>
    <row r="42" spans="2:17" ht="30" customHeight="1"/>
    <row r="43" spans="2:17" ht="30" customHeight="1"/>
    <row r="44" spans="2:17" ht="30" customHeight="1"/>
    <row r="45" spans="2:17" ht="30" customHeight="1"/>
    <row r="46" spans="2:17" ht="30" customHeight="1"/>
    <row r="47" spans="2:17" ht="30" customHeight="1"/>
    <row r="48" spans="2:17" ht="30" customHeight="1"/>
    <row r="49" ht="30" customHeight="1"/>
    <row r="50" ht="30" customHeight="1"/>
    <row r="51" ht="30" customHeight="1"/>
    <row r="52" ht="30"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sheetData>
  <mergeCells count="55">
    <mergeCell ref="B1:U1"/>
    <mergeCell ref="F9:M9"/>
    <mergeCell ref="N9:U9"/>
    <mergeCell ref="G10:H10"/>
    <mergeCell ref="O10:P10"/>
    <mergeCell ref="B19:E19"/>
    <mergeCell ref="F19:H19"/>
    <mergeCell ref="N19:P19"/>
    <mergeCell ref="B20:I20"/>
    <mergeCell ref="G21:I21"/>
    <mergeCell ref="O21:Q21"/>
    <mergeCell ref="G22:I22"/>
    <mergeCell ref="O22:Q22"/>
    <mergeCell ref="G23:I23"/>
    <mergeCell ref="O23:Q23"/>
    <mergeCell ref="B27:Q27"/>
    <mergeCell ref="B29:Q29"/>
    <mergeCell ref="D30:M30"/>
    <mergeCell ref="D31:M31"/>
    <mergeCell ref="D32:M32"/>
    <mergeCell ref="D33:M33"/>
    <mergeCell ref="D34:M34"/>
    <mergeCell ref="D35:M35"/>
    <mergeCell ref="D36:M36"/>
    <mergeCell ref="D37:M37"/>
    <mergeCell ref="D38:M38"/>
    <mergeCell ref="D39:M39"/>
    <mergeCell ref="B9:B10"/>
    <mergeCell ref="C9:C10"/>
    <mergeCell ref="D9:D10"/>
    <mergeCell ref="E9:E10"/>
    <mergeCell ref="C11:C16"/>
    <mergeCell ref="E11:E14"/>
    <mergeCell ref="J11:J14"/>
    <mergeCell ref="K11:K16"/>
    <mergeCell ref="L11:L16"/>
    <mergeCell ref="M11:M16"/>
    <mergeCell ref="R11:R14"/>
    <mergeCell ref="S11:S16"/>
    <mergeCell ref="T11:T16"/>
    <mergeCell ref="U11:U16"/>
    <mergeCell ref="N15:N18"/>
    <mergeCell ref="C17:C18"/>
    <mergeCell ref="K17:K18"/>
    <mergeCell ref="L17:L18"/>
    <mergeCell ref="M17:M18"/>
    <mergeCell ref="S17:S18"/>
    <mergeCell ref="T17:T18"/>
    <mergeCell ref="U17:U18"/>
    <mergeCell ref="B30:B31"/>
    <mergeCell ref="B32:B33"/>
    <mergeCell ref="B34:B35"/>
    <mergeCell ref="B36:B37"/>
    <mergeCell ref="B38:B39"/>
    <mergeCell ref="B12:B18"/>
  </mergeCells>
  <phoneticPr fontId="6"/>
  <dataValidations count="1">
    <dataValidation type="list" allowBlank="1" showDropDown="0" showInputMessage="1" showErrorMessage="1" sqref="P15:P18 H15:H18">
      <formula1>"〇,　"</formula1>
    </dataValidation>
  </dataValidations>
  <pageMargins left="0.64370078740157477" right="0.64370078740157477" top="0.75" bottom="0.75" header="0.3" footer="0.3"/>
  <pageSetup paperSize="8" scale="35" fitToWidth="1" fitToHeight="1" orientation="landscape"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0000"/>
  </sheetPr>
  <dimension ref="A1:C37"/>
  <sheetViews>
    <sheetView workbookViewId="0">
      <selection activeCell="B2" sqref="B2"/>
    </sheetView>
  </sheetViews>
  <sheetFormatPr defaultRowHeight="13.2"/>
  <cols>
    <col min="2" max="2" width="13.88671875" customWidth="1"/>
    <col min="3" max="3" width="8.88671875" customWidth="1"/>
  </cols>
  <sheetData>
    <row r="1" spans="1:3">
      <c r="A1" s="105" t="s">
        <v>10</v>
      </c>
      <c r="B1" s="105" t="s">
        <v>1</v>
      </c>
      <c r="C1" s="107" t="s">
        <v>13</v>
      </c>
    </row>
    <row r="2" spans="1:3">
      <c r="A2" s="106">
        <v>10</v>
      </c>
      <c r="B2" s="106">
        <v>4855000</v>
      </c>
      <c r="C2" s="106">
        <v>2776000</v>
      </c>
    </row>
    <row r="3" spans="1:3">
      <c r="A3" s="106">
        <v>11</v>
      </c>
      <c r="B3" s="106">
        <v>4883000</v>
      </c>
      <c r="C3" s="106">
        <v>2804000</v>
      </c>
    </row>
    <row r="4" spans="1:3">
      <c r="A4" s="106">
        <v>12</v>
      </c>
      <c r="B4" s="106">
        <v>4911000</v>
      </c>
      <c r="C4" s="106">
        <v>2832000</v>
      </c>
    </row>
    <row r="5" spans="1:3">
      <c r="A5" s="106">
        <v>13</v>
      </c>
      <c r="B5" s="106">
        <v>4939000</v>
      </c>
      <c r="C5" s="106">
        <v>2860000</v>
      </c>
    </row>
    <row r="6" spans="1:3">
      <c r="A6" s="106">
        <v>14</v>
      </c>
      <c r="B6" s="106">
        <v>4967000</v>
      </c>
      <c r="C6" s="106">
        <v>2888000</v>
      </c>
    </row>
    <row r="7" spans="1:3">
      <c r="A7" s="106">
        <v>15</v>
      </c>
      <c r="B7" s="106">
        <v>4995000</v>
      </c>
      <c r="C7" s="106">
        <v>2916000</v>
      </c>
    </row>
    <row r="8" spans="1:3">
      <c r="A8" s="106">
        <v>16</v>
      </c>
      <c r="B8" s="106">
        <v>5023000</v>
      </c>
      <c r="C8" s="106">
        <v>2944000</v>
      </c>
    </row>
    <row r="9" spans="1:3">
      <c r="A9" s="106">
        <v>17</v>
      </c>
      <c r="B9" s="106">
        <v>5051000</v>
      </c>
      <c r="C9" s="106">
        <v>2972000</v>
      </c>
    </row>
    <row r="10" spans="1:3">
      <c r="A10" s="106">
        <v>18</v>
      </c>
      <c r="B10" s="106">
        <v>5079000</v>
      </c>
      <c r="C10" s="106">
        <v>3000000</v>
      </c>
    </row>
    <row r="11" spans="1:3">
      <c r="A11" s="106">
        <v>19</v>
      </c>
      <c r="B11" s="106">
        <v>5107000</v>
      </c>
      <c r="C11" s="106">
        <v>3028000</v>
      </c>
    </row>
    <row r="12" spans="1:3">
      <c r="A12" s="106">
        <v>20</v>
      </c>
      <c r="B12" s="106">
        <v>7079000</v>
      </c>
      <c r="C12" s="106">
        <v>5000000</v>
      </c>
    </row>
    <row r="13" spans="1:3">
      <c r="A13" s="106">
        <v>21</v>
      </c>
      <c r="B13" s="106">
        <v>7105000</v>
      </c>
      <c r="C13" s="106">
        <v>5026000</v>
      </c>
    </row>
    <row r="14" spans="1:3">
      <c r="A14" s="106">
        <v>22</v>
      </c>
      <c r="B14" s="106">
        <v>7131000</v>
      </c>
      <c r="C14" s="106">
        <v>5052000</v>
      </c>
    </row>
    <row r="15" spans="1:3">
      <c r="A15" s="106">
        <v>23</v>
      </c>
      <c r="B15" s="106">
        <v>7157000</v>
      </c>
      <c r="C15" s="106">
        <v>5078000</v>
      </c>
    </row>
    <row r="16" spans="1:3">
      <c r="A16" s="106">
        <v>24</v>
      </c>
      <c r="B16" s="106">
        <v>7183000</v>
      </c>
      <c r="C16" s="106">
        <v>5104000</v>
      </c>
    </row>
    <row r="17" spans="1:3">
      <c r="A17" s="106">
        <v>25</v>
      </c>
      <c r="B17" s="106">
        <v>7209000</v>
      </c>
      <c r="C17" s="106">
        <v>5130000</v>
      </c>
    </row>
    <row r="18" spans="1:3">
      <c r="A18" s="106">
        <v>26</v>
      </c>
      <c r="B18" s="106">
        <v>7235000</v>
      </c>
      <c r="C18" s="106">
        <v>5156000</v>
      </c>
    </row>
    <row r="19" spans="1:3">
      <c r="A19" s="106">
        <v>27</v>
      </c>
      <c r="B19" s="106">
        <v>7261000</v>
      </c>
      <c r="C19" s="106">
        <v>5182000</v>
      </c>
    </row>
    <row r="20" spans="1:3">
      <c r="A20" s="106">
        <v>28</v>
      </c>
      <c r="B20" s="106">
        <v>7287000</v>
      </c>
      <c r="C20" s="106">
        <v>5208000</v>
      </c>
    </row>
    <row r="21" spans="1:3">
      <c r="A21" s="106">
        <v>29</v>
      </c>
      <c r="B21" s="106">
        <v>7313000</v>
      </c>
      <c r="C21" s="106">
        <v>5234000</v>
      </c>
    </row>
    <row r="22" spans="1:3">
      <c r="A22" s="106">
        <v>30</v>
      </c>
      <c r="B22" s="106">
        <v>7339000</v>
      </c>
      <c r="C22" s="106">
        <v>5260000</v>
      </c>
    </row>
    <row r="23" spans="1:3">
      <c r="A23" s="106">
        <v>31</v>
      </c>
      <c r="B23" s="106">
        <v>7365000</v>
      </c>
      <c r="C23" s="106">
        <v>5286000</v>
      </c>
    </row>
    <row r="24" spans="1:3">
      <c r="A24" s="106">
        <v>32</v>
      </c>
      <c r="B24" s="106">
        <v>7391000</v>
      </c>
      <c r="C24" s="106">
        <v>5312000</v>
      </c>
    </row>
    <row r="25" spans="1:3">
      <c r="A25" s="106">
        <v>33</v>
      </c>
      <c r="B25" s="106">
        <v>7417000</v>
      </c>
      <c r="C25" s="106">
        <v>5338000</v>
      </c>
    </row>
    <row r="26" spans="1:3">
      <c r="A26" s="106">
        <v>34</v>
      </c>
      <c r="B26" s="106">
        <v>7443000</v>
      </c>
      <c r="C26" s="106">
        <v>5364000</v>
      </c>
    </row>
    <row r="27" spans="1:3">
      <c r="A27" s="106">
        <v>35</v>
      </c>
      <c r="B27" s="106">
        <v>7469000</v>
      </c>
      <c r="C27" s="106">
        <v>5390000</v>
      </c>
    </row>
    <row r="28" spans="1:3">
      <c r="A28" s="106">
        <v>36</v>
      </c>
      <c r="B28" s="106">
        <v>7495000</v>
      </c>
      <c r="C28" s="108">
        <v>5416000</v>
      </c>
    </row>
    <row r="29" spans="1:3">
      <c r="A29" s="106">
        <v>37</v>
      </c>
      <c r="B29" s="106">
        <v>7495000</v>
      </c>
      <c r="C29" s="108">
        <v>5416000</v>
      </c>
    </row>
    <row r="30" spans="1:3">
      <c r="A30" s="106">
        <v>38</v>
      </c>
      <c r="B30" s="106">
        <v>7495000</v>
      </c>
      <c r="C30" s="108">
        <v>5416000</v>
      </c>
    </row>
    <row r="31" spans="1:3">
      <c r="A31" s="106">
        <v>39</v>
      </c>
      <c r="B31" s="106">
        <v>7495000</v>
      </c>
      <c r="C31" s="108">
        <v>5416000</v>
      </c>
    </row>
    <row r="32" spans="1:3">
      <c r="A32" s="106">
        <v>40</v>
      </c>
      <c r="B32" s="106">
        <v>7495000</v>
      </c>
      <c r="C32" s="108">
        <v>5416000</v>
      </c>
    </row>
    <row r="33" spans="1:3">
      <c r="A33" s="106">
        <v>41</v>
      </c>
      <c r="B33" s="106">
        <v>7495000</v>
      </c>
      <c r="C33" s="108">
        <v>5416000</v>
      </c>
    </row>
    <row r="34" spans="1:3">
      <c r="A34" s="106">
        <v>42</v>
      </c>
      <c r="B34" s="106">
        <v>7495000</v>
      </c>
      <c r="C34" s="108">
        <v>5416000</v>
      </c>
    </row>
    <row r="35" spans="1:3">
      <c r="A35" s="106">
        <v>43</v>
      </c>
      <c r="B35" s="106">
        <v>7495000</v>
      </c>
      <c r="C35" s="108">
        <v>5416000</v>
      </c>
    </row>
    <row r="36" spans="1:3">
      <c r="A36" s="106">
        <v>44</v>
      </c>
      <c r="B36" s="106">
        <v>7495000</v>
      </c>
      <c r="C36" s="108">
        <v>5416000</v>
      </c>
    </row>
    <row r="37" spans="1:3">
      <c r="A37" s="106">
        <v>45</v>
      </c>
      <c r="B37" s="106">
        <v>7495000</v>
      </c>
      <c r="C37" s="108">
        <v>5416000</v>
      </c>
    </row>
  </sheetData>
  <phoneticPr fontId="6" type="Hiragana"/>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運営費補助金の積算【公募】</vt:lpstr>
      <vt:lpstr>（参考）児童数ごとの基本額【公募】</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RD061</dc:creator>
  <cp:lastModifiedBy>VCP126</cp:lastModifiedBy>
  <cp:lastPrinted>2022-03-07T22:22:18Z</cp:lastPrinted>
  <dcterms:created xsi:type="dcterms:W3CDTF">2020-10-22T06:18:09Z</dcterms:created>
  <dcterms:modified xsi:type="dcterms:W3CDTF">2026-08-26T07:44:49Z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2026-08-26T07:44:49Z</vt:filetime>
  </property>
</Properties>
</file>